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<sst xmlns="http://schemas.openxmlformats.org/spreadsheetml/2006/main" count="128" uniqueCount="128">
  <si>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</si>
  <si>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</si>
  <si>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</si>
  <si>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</si>
  <si>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</si>
  <si>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</si>
  <si>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</si>
  <si>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</si>
  <si>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</si>
  <si>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</si>
  <si>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</si>
  <si>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</si>
  <si>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</si>
  <si>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</si>
  <si>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</si>
  <si>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</si>
  <si>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</si>
  <si>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</si>
  <si>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</si>
  <si>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</si>
  <si>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</si>
  <si>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</si>
  <si>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</si>
  <si>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</si>
  <si>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</si>
  <si>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</si>
  <si>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</si>
  <si>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</si>
  <si>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</si>
  <si>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</si>
  <si>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</si>
  <si>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</si>
  <si>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</si>
  <si>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</si>
  <si>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</si>
  <si>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</si>
  <si>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</si>
  <si>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</si>
  <si>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</si>
  <si>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</si>
  <si>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</si>
  <si>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</si>
  <si>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</si>
  <si>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</si>
  <si>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</si>
  <si>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</si>
  <si>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</si>
  <si>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</si>
  <si>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</si>
  <si>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</si>
  <si>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</si>
  <si>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</si>
  <si>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</si>
  <si>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</si>
  <si>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</si>
  <si>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</si>
  <si>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</si>
  <si>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</si>
  <si>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</si>
  <si>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</si>
  <si>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</si>
  <si>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</si>
  <si>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</si>
  <si>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</si>
  <si>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</si>
  <si>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</si>
  <si>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</si>
  <si>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</si>
  <si>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</si>
  <si>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</si>
  <si>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</si>
  <si>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</si>
  <si>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</si>
  <si>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</si>
  <si>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</si>
  <si>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</si>
  <si>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</si>
  <si>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</si>
  <si>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</si>
  <si>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</si>
  <si>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</si>
  <si>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</si>
  <si>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</si>
  <si>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</si>
  <si>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</si>
  <si>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</si>
  <si>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</si>
  <si>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</si>
  <si>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</si>
  <si>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</si>
  <si>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</si>
  <si>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</si>
  <si>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</si>
  <si>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</si>
  <si>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</si>
  <si>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</si>
  <si>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</si>
  <si>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</si>
  <si>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</si>
  <si>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</si>
  <si>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</si>
  <si>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</si>
  <si>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</si>
  <si>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</si>
  <si>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</si>
  <si>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</si>
  <si>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</si>
  <si>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</si>
  <si>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</si>
  <si>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</si>
  <si>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</si>
  <si>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</si>
  <si>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</si>
  <si>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</si>
  <si>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</si>
  <si>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</si>
  <si>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</si>
  <si>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</si>
  <si>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</si>
  <si>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</si>
  <si>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</si>
  <si>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</si>
  <si>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</si>
  <si>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</si>
  <si>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30/04/15 - VENCIMENTO 08/05/15</t>
  </si>
  <si>
    <t>6.4. Revisão de Remuneração pelo Serviço Atende (1)</t>
  </si>
  <si>
    <t>Nota:</t>
  </si>
  <si>
    <t xml:space="preserve">     (1) - Frota operacional de julho/14 e horas extras de outubro/14.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</si>
</sst>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13">
      <selection activeCell="A126" sqref="A126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612270</v>
      </c>
      <c r="C7" s="9">
        <f t="shared" si="0"/>
        <v>838932</v>
      </c>
      <c r="D7" s="9">
        <f t="shared" si="0"/>
        <v>849479</v>
      </c>
      <c r="E7" s="9">
        <f t="shared" si="0"/>
        <v>569090</v>
      </c>
      <c r="F7" s="9">
        <f t="shared" si="0"/>
        <v>766822</v>
      </c>
      <c r="G7" s="9">
        <f t="shared" si="0"/>
        <v>1266971</v>
      </c>
      <c r="H7" s="9">
        <f t="shared" si="0"/>
        <v>585108</v>
      </c>
      <c r="I7" s="9">
        <f t="shared" si="0"/>
        <v>128538</v>
      </c>
      <c r="J7" s="9">
        <f t="shared" si="0"/>
        <v>319381</v>
      </c>
      <c r="K7" s="9">
        <f t="shared" si="0"/>
        <v>5936591</v>
      </c>
      <c r="L7" s="52"/>
    </row>
    <row r="8" spans="1:11" ht="17.25" customHeight="1">
      <c r="A8" s="10" t="s">
        <v>103</v>
      </c>
      <c r="B8" s="11">
        <f>B9+B12+B16</f>
        <v>370753</v>
      </c>
      <c r="C8" s="11">
        <f aca="true" t="shared" si="1" ref="C8:J8">C9+C12+C16</f>
        <v>518574</v>
      </c>
      <c r="D8" s="11">
        <f t="shared" si="1"/>
        <v>495634</v>
      </c>
      <c r="E8" s="11">
        <f t="shared" si="1"/>
        <v>345965</v>
      </c>
      <c r="F8" s="11">
        <f t="shared" si="1"/>
        <v>441839</v>
      </c>
      <c r="G8" s="11">
        <f t="shared" si="1"/>
        <v>713513</v>
      </c>
      <c r="H8" s="11">
        <f t="shared" si="1"/>
        <v>369988</v>
      </c>
      <c r="I8" s="11">
        <f t="shared" si="1"/>
        <v>72106</v>
      </c>
      <c r="J8" s="11">
        <f t="shared" si="1"/>
        <v>184581</v>
      </c>
      <c r="K8" s="11">
        <f>SUM(B8:J8)</f>
        <v>3512953</v>
      </c>
    </row>
    <row r="9" spans="1:11" ht="17.25" customHeight="1">
      <c r="A9" s="15" t="s">
        <v>17</v>
      </c>
      <c r="B9" s="13">
        <f>+B10+B11</f>
        <v>48698</v>
      </c>
      <c r="C9" s="13">
        <f aca="true" t="shared" si="2" ref="C9:J9">+C10+C11</f>
        <v>73011</v>
      </c>
      <c r="D9" s="13">
        <f t="shared" si="2"/>
        <v>62002</v>
      </c>
      <c r="E9" s="13">
        <f t="shared" si="2"/>
        <v>45707</v>
      </c>
      <c r="F9" s="13">
        <f t="shared" si="2"/>
        <v>52512</v>
      </c>
      <c r="G9" s="13">
        <f t="shared" si="2"/>
        <v>66386</v>
      </c>
      <c r="H9" s="13">
        <f t="shared" si="2"/>
        <v>60376</v>
      </c>
      <c r="I9" s="13">
        <f t="shared" si="2"/>
        <v>10834</v>
      </c>
      <c r="J9" s="13">
        <f t="shared" si="2"/>
        <v>20441</v>
      </c>
      <c r="K9" s="11">
        <f>SUM(B9:J9)</f>
        <v>439967</v>
      </c>
    </row>
    <row r="10" spans="1:11" ht="17.25" customHeight="1">
      <c r="A10" s="29" t="s">
        <v>18</v>
      </c>
      <c r="B10" s="13">
        <v>48698</v>
      </c>
      <c r="C10" s="13">
        <v>73011</v>
      </c>
      <c r="D10" s="13">
        <v>62002</v>
      </c>
      <c r="E10" s="13">
        <v>45707</v>
      </c>
      <c r="F10" s="13">
        <v>52512</v>
      </c>
      <c r="G10" s="13">
        <v>66386</v>
      </c>
      <c r="H10" s="13">
        <v>60376</v>
      </c>
      <c r="I10" s="13">
        <v>10834</v>
      </c>
      <c r="J10" s="13">
        <v>20441</v>
      </c>
      <c r="K10" s="11">
        <f>SUM(B10:J10)</f>
        <v>439967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271831</v>
      </c>
      <c r="C12" s="17">
        <f t="shared" si="3"/>
        <v>376731</v>
      </c>
      <c r="D12" s="17">
        <f t="shared" si="3"/>
        <v>370413</v>
      </c>
      <c r="E12" s="17">
        <f t="shared" si="3"/>
        <v>257866</v>
      </c>
      <c r="F12" s="17">
        <f t="shared" si="3"/>
        <v>332738</v>
      </c>
      <c r="G12" s="17">
        <f t="shared" si="3"/>
        <v>561149</v>
      </c>
      <c r="H12" s="17">
        <f t="shared" si="3"/>
        <v>268138</v>
      </c>
      <c r="I12" s="17">
        <f t="shared" si="3"/>
        <v>50867</v>
      </c>
      <c r="J12" s="17">
        <f t="shared" si="3"/>
        <v>139074</v>
      </c>
      <c r="K12" s="11">
        <f aca="true" t="shared" si="4" ref="K12:K27">SUM(B12:J12)</f>
        <v>2628807</v>
      </c>
    </row>
    <row r="13" spans="1:13" ht="17.25" customHeight="1">
      <c r="A13" s="14" t="s">
        <v>20</v>
      </c>
      <c r="B13" s="13">
        <v>134262</v>
      </c>
      <c r="C13" s="13">
        <v>196616</v>
      </c>
      <c r="D13" s="13">
        <v>197602</v>
      </c>
      <c r="E13" s="13">
        <v>134970</v>
      </c>
      <c r="F13" s="13">
        <v>173979</v>
      </c>
      <c r="G13" s="13">
        <v>279499</v>
      </c>
      <c r="H13" s="13">
        <v>129927</v>
      </c>
      <c r="I13" s="13">
        <v>28343</v>
      </c>
      <c r="J13" s="13">
        <v>75259</v>
      </c>
      <c r="K13" s="11">
        <f t="shared" si="4"/>
        <v>1350457</v>
      </c>
      <c r="L13" s="52"/>
      <c r="M13" s="53"/>
    </row>
    <row r="14" spans="1:12" ht="17.25" customHeight="1">
      <c r="A14" s="14" t="s">
        <v>21</v>
      </c>
      <c r="B14" s="13">
        <v>122344</v>
      </c>
      <c r="C14" s="13">
        <v>157477</v>
      </c>
      <c r="D14" s="13">
        <v>152232</v>
      </c>
      <c r="E14" s="13">
        <v>108509</v>
      </c>
      <c r="F14" s="13">
        <v>142084</v>
      </c>
      <c r="G14" s="13">
        <v>257360</v>
      </c>
      <c r="H14" s="13">
        <v>119379</v>
      </c>
      <c r="I14" s="13">
        <v>18893</v>
      </c>
      <c r="J14" s="13">
        <v>57112</v>
      </c>
      <c r="K14" s="11">
        <f t="shared" si="4"/>
        <v>1135390</v>
      </c>
      <c r="L14" s="52"/>
    </row>
    <row r="15" spans="1:11" ht="17.25" customHeight="1">
      <c r="A15" s="14" t="s">
        <v>22</v>
      </c>
      <c r="B15" s="13">
        <v>15225</v>
      </c>
      <c r="C15" s="13">
        <v>22638</v>
      </c>
      <c r="D15" s="13">
        <v>20579</v>
      </c>
      <c r="E15" s="13">
        <v>14387</v>
      </c>
      <c r="F15" s="13">
        <v>16675</v>
      </c>
      <c r="G15" s="13">
        <v>24290</v>
      </c>
      <c r="H15" s="13">
        <v>18832</v>
      </c>
      <c r="I15" s="13">
        <v>3631</v>
      </c>
      <c r="J15" s="13">
        <v>6703</v>
      </c>
      <c r="K15" s="11">
        <f t="shared" si="4"/>
        <v>142960</v>
      </c>
    </row>
    <row r="16" spans="1:11" ht="17.25" customHeight="1">
      <c r="A16" s="15" t="s">
        <v>99</v>
      </c>
      <c r="B16" s="13">
        <f>B17+B18+B19</f>
        <v>50224</v>
      </c>
      <c r="C16" s="13">
        <f aca="true" t="shared" si="5" ref="C16:J16">C17+C18+C19</f>
        <v>68832</v>
      </c>
      <c r="D16" s="13">
        <f t="shared" si="5"/>
        <v>63219</v>
      </c>
      <c r="E16" s="13">
        <f t="shared" si="5"/>
        <v>42392</v>
      </c>
      <c r="F16" s="13">
        <f t="shared" si="5"/>
        <v>56589</v>
      </c>
      <c r="G16" s="13">
        <f t="shared" si="5"/>
        <v>85978</v>
      </c>
      <c r="H16" s="13">
        <f t="shared" si="5"/>
        <v>41474</v>
      </c>
      <c r="I16" s="13">
        <f t="shared" si="5"/>
        <v>10405</v>
      </c>
      <c r="J16" s="13">
        <f t="shared" si="5"/>
        <v>25066</v>
      </c>
      <c r="K16" s="11">
        <f t="shared" si="4"/>
        <v>444179</v>
      </c>
    </row>
    <row r="17" spans="1:11" ht="17.25" customHeight="1">
      <c r="A17" s="14" t="s">
        <v>100</v>
      </c>
      <c r="B17" s="13">
        <v>9959</v>
      </c>
      <c r="C17" s="13">
        <v>13929</v>
      </c>
      <c r="D17" s="13">
        <v>12470</v>
      </c>
      <c r="E17" s="13">
        <v>9287</v>
      </c>
      <c r="F17" s="13">
        <v>12931</v>
      </c>
      <c r="G17" s="13">
        <v>21740</v>
      </c>
      <c r="H17" s="13">
        <v>10725</v>
      </c>
      <c r="I17" s="13">
        <v>2222</v>
      </c>
      <c r="J17" s="13">
        <v>4781</v>
      </c>
      <c r="K17" s="11">
        <f t="shared" si="4"/>
        <v>98044</v>
      </c>
    </row>
    <row r="18" spans="1:11" ht="17.25" customHeight="1">
      <c r="A18" s="14" t="s">
        <v>101</v>
      </c>
      <c r="B18" s="13">
        <v>1807</v>
      </c>
      <c r="C18" s="13">
        <v>2084</v>
      </c>
      <c r="D18" s="13">
        <v>2143</v>
      </c>
      <c r="E18" s="13">
        <v>1768</v>
      </c>
      <c r="F18" s="13">
        <v>2119</v>
      </c>
      <c r="G18" s="13">
        <v>4405</v>
      </c>
      <c r="H18" s="13">
        <v>1493</v>
      </c>
      <c r="I18" s="13">
        <v>358</v>
      </c>
      <c r="J18" s="13">
        <v>828</v>
      </c>
      <c r="K18" s="11">
        <f t="shared" si="4"/>
        <v>17005</v>
      </c>
    </row>
    <row r="19" spans="1:11" ht="17.25" customHeight="1">
      <c r="A19" s="14" t="s">
        <v>102</v>
      </c>
      <c r="B19" s="13">
        <v>38458</v>
      </c>
      <c r="C19" s="13">
        <v>52819</v>
      </c>
      <c r="D19" s="13">
        <v>48606</v>
      </c>
      <c r="E19" s="13">
        <v>31337</v>
      </c>
      <c r="F19" s="13">
        <v>41539</v>
      </c>
      <c r="G19" s="13">
        <v>59833</v>
      </c>
      <c r="H19" s="13">
        <v>29256</v>
      </c>
      <c r="I19" s="13">
        <v>7825</v>
      </c>
      <c r="J19" s="13">
        <v>19457</v>
      </c>
      <c r="K19" s="11">
        <f t="shared" si="4"/>
        <v>329130</v>
      </c>
    </row>
    <row r="20" spans="1:11" ht="17.25" customHeight="1">
      <c r="A20" s="16" t="s">
        <v>23</v>
      </c>
      <c r="B20" s="11">
        <f>+B21+B22+B23</f>
        <v>187173</v>
      </c>
      <c r="C20" s="11">
        <f aca="true" t="shared" si="6" ref="C20:J20">+C21+C22+C23</f>
        <v>231540</v>
      </c>
      <c r="D20" s="11">
        <f t="shared" si="6"/>
        <v>254035</v>
      </c>
      <c r="E20" s="11">
        <f t="shared" si="6"/>
        <v>162324</v>
      </c>
      <c r="F20" s="11">
        <f t="shared" si="6"/>
        <v>252049</v>
      </c>
      <c r="G20" s="11">
        <f t="shared" si="6"/>
        <v>464737</v>
      </c>
      <c r="H20" s="11">
        <f t="shared" si="6"/>
        <v>163443</v>
      </c>
      <c r="I20" s="11">
        <f t="shared" si="6"/>
        <v>38472</v>
      </c>
      <c r="J20" s="11">
        <f t="shared" si="6"/>
        <v>91940</v>
      </c>
      <c r="K20" s="11">
        <f t="shared" si="4"/>
        <v>1845713</v>
      </c>
    </row>
    <row r="21" spans="1:12" ht="17.25" customHeight="1">
      <c r="A21" s="12" t="s">
        <v>24</v>
      </c>
      <c r="B21" s="13">
        <v>105218</v>
      </c>
      <c r="C21" s="13">
        <v>141722</v>
      </c>
      <c r="D21" s="13">
        <v>154731</v>
      </c>
      <c r="E21" s="13">
        <v>98061</v>
      </c>
      <c r="F21" s="13">
        <v>150297</v>
      </c>
      <c r="G21" s="13">
        <v>258816</v>
      </c>
      <c r="H21" s="13">
        <v>96629</v>
      </c>
      <c r="I21" s="13">
        <v>24557</v>
      </c>
      <c r="J21" s="13">
        <v>55640</v>
      </c>
      <c r="K21" s="11">
        <f t="shared" si="4"/>
        <v>1085671</v>
      </c>
      <c r="L21" s="52"/>
    </row>
    <row r="22" spans="1:12" ht="17.25" customHeight="1">
      <c r="A22" s="12" t="s">
        <v>25</v>
      </c>
      <c r="B22" s="13">
        <v>74352</v>
      </c>
      <c r="C22" s="13">
        <v>79802</v>
      </c>
      <c r="D22" s="13">
        <v>88816</v>
      </c>
      <c r="E22" s="13">
        <v>58109</v>
      </c>
      <c r="F22" s="13">
        <v>92967</v>
      </c>
      <c r="G22" s="13">
        <v>191413</v>
      </c>
      <c r="H22" s="13">
        <v>59627</v>
      </c>
      <c r="I22" s="13">
        <v>12263</v>
      </c>
      <c r="J22" s="13">
        <v>32906</v>
      </c>
      <c r="K22" s="11">
        <f t="shared" si="4"/>
        <v>690255</v>
      </c>
      <c r="L22" s="52"/>
    </row>
    <row r="23" spans="1:11" ht="17.25" customHeight="1">
      <c r="A23" s="12" t="s">
        <v>26</v>
      </c>
      <c r="B23" s="13">
        <v>7603</v>
      </c>
      <c r="C23" s="13">
        <v>10016</v>
      </c>
      <c r="D23" s="13">
        <v>10488</v>
      </c>
      <c r="E23" s="13">
        <v>6154</v>
      </c>
      <c r="F23" s="13">
        <v>8785</v>
      </c>
      <c r="G23" s="13">
        <v>14508</v>
      </c>
      <c r="H23" s="13">
        <v>7187</v>
      </c>
      <c r="I23" s="13">
        <v>1652</v>
      </c>
      <c r="J23" s="13">
        <v>3394</v>
      </c>
      <c r="K23" s="11">
        <f t="shared" si="4"/>
        <v>69787</v>
      </c>
    </row>
    <row r="24" spans="1:11" ht="17.25" customHeight="1">
      <c r="A24" s="16" t="s">
        <v>27</v>
      </c>
      <c r="B24" s="13">
        <v>54344</v>
      </c>
      <c r="C24" s="13">
        <v>88818</v>
      </c>
      <c r="D24" s="13">
        <v>99810</v>
      </c>
      <c r="E24" s="13">
        <v>60801</v>
      </c>
      <c r="F24" s="13">
        <v>72934</v>
      </c>
      <c r="G24" s="13">
        <v>88721</v>
      </c>
      <c r="H24" s="13">
        <v>44276</v>
      </c>
      <c r="I24" s="13">
        <v>17960</v>
      </c>
      <c r="J24" s="13">
        <v>42860</v>
      </c>
      <c r="K24" s="11">
        <f t="shared" si="4"/>
        <v>570524</v>
      </c>
    </row>
    <row r="25" spans="1:12" ht="17.25" customHeight="1">
      <c r="A25" s="12" t="s">
        <v>28</v>
      </c>
      <c r="B25" s="13">
        <v>34780</v>
      </c>
      <c r="C25" s="13">
        <v>56844</v>
      </c>
      <c r="D25" s="13">
        <v>63878</v>
      </c>
      <c r="E25" s="13">
        <v>38913</v>
      </c>
      <c r="F25" s="13">
        <v>46678</v>
      </c>
      <c r="G25" s="13">
        <v>56781</v>
      </c>
      <c r="H25" s="13">
        <v>28337</v>
      </c>
      <c r="I25" s="13">
        <v>11494</v>
      </c>
      <c r="J25" s="13">
        <v>27430</v>
      </c>
      <c r="K25" s="11">
        <f t="shared" si="4"/>
        <v>365135</v>
      </c>
      <c r="L25" s="52"/>
    </row>
    <row r="26" spans="1:12" ht="17.25" customHeight="1">
      <c r="A26" s="12" t="s">
        <v>29</v>
      </c>
      <c r="B26" s="13">
        <v>19564</v>
      </c>
      <c r="C26" s="13">
        <v>31974</v>
      </c>
      <c r="D26" s="13">
        <v>35932</v>
      </c>
      <c r="E26" s="13">
        <v>21888</v>
      </c>
      <c r="F26" s="13">
        <v>26256</v>
      </c>
      <c r="G26" s="13">
        <v>31940</v>
      </c>
      <c r="H26" s="13">
        <v>15939</v>
      </c>
      <c r="I26" s="13">
        <v>6466</v>
      </c>
      <c r="J26" s="13">
        <v>15430</v>
      </c>
      <c r="K26" s="11">
        <f t="shared" si="4"/>
        <v>205389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7401</v>
      </c>
      <c r="I27" s="11">
        <v>0</v>
      </c>
      <c r="J27" s="11">
        <v>0</v>
      </c>
      <c r="K27" s="11">
        <f t="shared" si="4"/>
        <v>7401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3.09485536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-0.00464464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10029.12</v>
      </c>
      <c r="I35" s="19">
        <v>0</v>
      </c>
      <c r="J35" s="19">
        <v>0</v>
      </c>
      <c r="K35" s="23">
        <f>SUM(B35:J35)</f>
        <v>10029.12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5272.96</v>
      </c>
      <c r="E39" s="23">
        <f t="shared" si="8"/>
        <v>3244.24</v>
      </c>
      <c r="F39" s="23">
        <f t="shared" si="8"/>
        <v>4716.56</v>
      </c>
      <c r="G39" s="23">
        <f t="shared" si="8"/>
        <v>7104.8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37201.76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5272.96</v>
      </c>
      <c r="E43" s="65">
        <f t="shared" si="10"/>
        <v>3244.24</v>
      </c>
      <c r="F43" s="65">
        <f t="shared" si="10"/>
        <v>4716.56</v>
      </c>
      <c r="G43" s="65">
        <f t="shared" si="10"/>
        <v>7104.8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37201.76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1232</v>
      </c>
      <c r="E44" s="67">
        <v>758</v>
      </c>
      <c r="F44" s="67">
        <v>1102</v>
      </c>
      <c r="G44" s="67">
        <v>1660</v>
      </c>
      <c r="H44" s="67">
        <v>868</v>
      </c>
      <c r="I44" s="67">
        <v>249</v>
      </c>
      <c r="J44" s="67">
        <v>518</v>
      </c>
      <c r="K44" s="67">
        <f t="shared" si="9"/>
        <v>8692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1496431.07</v>
      </c>
      <c r="C47" s="22">
        <f aca="true" t="shared" si="11" ref="C47:H47">+C48+C56</f>
        <v>2333476.24</v>
      </c>
      <c r="D47" s="22">
        <f t="shared" si="11"/>
        <v>2659633.5300000003</v>
      </c>
      <c r="E47" s="22">
        <f t="shared" si="11"/>
        <v>1521897.3</v>
      </c>
      <c r="F47" s="22">
        <f t="shared" si="11"/>
        <v>1985615.37</v>
      </c>
      <c r="G47" s="22">
        <f t="shared" si="11"/>
        <v>2819054.19</v>
      </c>
      <c r="H47" s="22">
        <f t="shared" si="11"/>
        <v>1506615.8500000003</v>
      </c>
      <c r="I47" s="22">
        <f>+I48+I56</f>
        <v>576123.9099999999</v>
      </c>
      <c r="J47" s="22">
        <f>+J48+J56</f>
        <v>863325.8400000001</v>
      </c>
      <c r="K47" s="22">
        <f>SUM(B47:J47)</f>
        <v>15762173.3</v>
      </c>
    </row>
    <row r="48" spans="1:11" ht="17.25" customHeight="1">
      <c r="A48" s="16" t="s">
        <v>46</v>
      </c>
      <c r="B48" s="23">
        <f>SUM(B49:B55)</f>
        <v>1478988.8800000001</v>
      </c>
      <c r="C48" s="23">
        <f aca="true" t="shared" si="12" ref="C48:H48">SUM(C49:C55)</f>
        <v>2311331.6700000004</v>
      </c>
      <c r="D48" s="23">
        <f t="shared" si="12"/>
        <v>2634287.6</v>
      </c>
      <c r="E48" s="23">
        <f t="shared" si="12"/>
        <v>1500910.98</v>
      </c>
      <c r="F48" s="23">
        <f t="shared" si="12"/>
        <v>1963743.76</v>
      </c>
      <c r="G48" s="23">
        <f t="shared" si="12"/>
        <v>2791273.57</v>
      </c>
      <c r="H48" s="23">
        <f t="shared" si="12"/>
        <v>1487982.2700000003</v>
      </c>
      <c r="I48" s="23">
        <f>SUM(I49:I55)</f>
        <v>576123.9099999999</v>
      </c>
      <c r="J48" s="23">
        <f>SUM(J49:J55)</f>
        <v>850146.4400000001</v>
      </c>
      <c r="K48" s="23">
        <f aca="true" t="shared" si="13" ref="K48:K56">SUM(B48:J48)</f>
        <v>15594789.08</v>
      </c>
    </row>
    <row r="49" spans="1:11" ht="17.25" customHeight="1">
      <c r="A49" s="34" t="s">
        <v>47</v>
      </c>
      <c r="B49" s="23">
        <f aca="true" t="shared" si="14" ref="B49:H49">ROUND(B30*B7,2)</f>
        <v>1477836.1</v>
      </c>
      <c r="C49" s="23">
        <f t="shared" si="14"/>
        <v>2304546.2</v>
      </c>
      <c r="D49" s="23">
        <f t="shared" si="14"/>
        <v>2632960.16</v>
      </c>
      <c r="E49" s="23">
        <f t="shared" si="14"/>
        <v>1500121.24</v>
      </c>
      <c r="F49" s="23">
        <f t="shared" si="14"/>
        <v>1962297.5</v>
      </c>
      <c r="G49" s="23">
        <f t="shared" si="14"/>
        <v>2789109.96</v>
      </c>
      <c r="H49" s="23">
        <f t="shared" si="14"/>
        <v>1476929.61</v>
      </c>
      <c r="I49" s="23">
        <f>ROUND(I30*I7,2)</f>
        <v>575940.22</v>
      </c>
      <c r="J49" s="23">
        <f>ROUND(J30*J7,2)</f>
        <v>848499.5</v>
      </c>
      <c r="K49" s="23">
        <f t="shared" si="13"/>
        <v>15568240.49</v>
      </c>
    </row>
    <row r="50" spans="1:11" ht="17.25" customHeight="1">
      <c r="A50" s="34" t="s">
        <v>48</v>
      </c>
      <c r="B50" s="19">
        <v>0</v>
      </c>
      <c r="C50" s="23">
        <f>ROUND(C31*C7,2)</f>
        <v>5122.52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5122.52</v>
      </c>
    </row>
    <row r="51" spans="1:11" ht="17.25" customHeight="1">
      <c r="A51" s="68" t="s">
        <v>109</v>
      </c>
      <c r="B51" s="69">
        <f>ROUND(B32*B7,2)</f>
        <v>-2938.9</v>
      </c>
      <c r="C51" s="69">
        <f>ROUND(C32*C7,2)</f>
        <v>-4110.77</v>
      </c>
      <c r="D51" s="69">
        <f aca="true" t="shared" si="15" ref="D51:J51">ROUND(D32*D7,2)</f>
        <v>-3945.52</v>
      </c>
      <c r="E51" s="69">
        <f t="shared" si="15"/>
        <v>-2454.5</v>
      </c>
      <c r="F51" s="69">
        <f t="shared" si="15"/>
        <v>-3270.3</v>
      </c>
      <c r="G51" s="69">
        <f t="shared" si="15"/>
        <v>-4941.19</v>
      </c>
      <c r="H51" s="69">
        <f t="shared" si="15"/>
        <v>-2691.5</v>
      </c>
      <c r="I51" s="69">
        <f t="shared" si="15"/>
        <v>-882.03</v>
      </c>
      <c r="J51" s="69">
        <f t="shared" si="15"/>
        <v>-570.1</v>
      </c>
      <c r="K51" s="69">
        <f>SUM(B51:J51)</f>
        <v>-25804.809999999998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10029.12</v>
      </c>
      <c r="I53" s="31">
        <f>+I35</f>
        <v>0</v>
      </c>
      <c r="J53" s="31">
        <f>+J35</f>
        <v>0</v>
      </c>
      <c r="K53" s="23">
        <f t="shared" si="13"/>
        <v>10029.12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5272.96</v>
      </c>
      <c r="E55" s="19">
        <v>3244.24</v>
      </c>
      <c r="F55" s="36">
        <v>4716.56</v>
      </c>
      <c r="G55" s="36">
        <v>7104.8</v>
      </c>
      <c r="H55" s="36">
        <v>3715.04</v>
      </c>
      <c r="I55" s="36">
        <v>1065.72</v>
      </c>
      <c r="J55" s="19">
        <v>2217.04</v>
      </c>
      <c r="K55" s="23">
        <f t="shared" si="13"/>
        <v>37201.76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-258471.47000000003</v>
      </c>
      <c r="C60" s="35">
        <f t="shared" si="16"/>
        <v>-262313.97000000003</v>
      </c>
      <c r="D60" s="35">
        <f t="shared" si="16"/>
        <v>-270602.66</v>
      </c>
      <c r="E60" s="35">
        <f t="shared" si="16"/>
        <v>-311354.82000000007</v>
      </c>
      <c r="F60" s="35">
        <f t="shared" si="16"/>
        <v>-325270.62</v>
      </c>
      <c r="G60" s="35">
        <f t="shared" si="16"/>
        <v>-360685.99000000005</v>
      </c>
      <c r="H60" s="35">
        <f t="shared" si="16"/>
        <v>-238801.18</v>
      </c>
      <c r="I60" s="35">
        <f t="shared" si="16"/>
        <v>-88619.3</v>
      </c>
      <c r="J60" s="35">
        <f t="shared" si="16"/>
        <v>-112648.04</v>
      </c>
      <c r="K60" s="35">
        <f>SUM(B60:J60)</f>
        <v>-2228768.05</v>
      </c>
    </row>
    <row r="61" spans="1:11" ht="18.75" customHeight="1">
      <c r="A61" s="16" t="s">
        <v>78</v>
      </c>
      <c r="B61" s="35">
        <f aca="true" t="shared" si="17" ref="B61:J61">B62+B63+B64+B65+B66+B67</f>
        <v>-246962.46000000002</v>
      </c>
      <c r="C61" s="35">
        <f t="shared" si="17"/>
        <v>-265707.71</v>
      </c>
      <c r="D61" s="35">
        <f t="shared" si="17"/>
        <v>-245321.47</v>
      </c>
      <c r="E61" s="35">
        <f t="shared" si="17"/>
        <v>-270436.2</v>
      </c>
      <c r="F61" s="35">
        <f t="shared" si="17"/>
        <v>-272416.82</v>
      </c>
      <c r="G61" s="35">
        <f t="shared" si="17"/>
        <v>-296504.53</v>
      </c>
      <c r="H61" s="35">
        <f t="shared" si="17"/>
        <v>-211316</v>
      </c>
      <c r="I61" s="35">
        <f t="shared" si="17"/>
        <v>-37919</v>
      </c>
      <c r="J61" s="35">
        <f t="shared" si="17"/>
        <v>-71543.5</v>
      </c>
      <c r="K61" s="35">
        <f aca="true" t="shared" si="18" ref="K61:K95">SUM(B61:J61)</f>
        <v>-1918127.6900000002</v>
      </c>
    </row>
    <row r="62" spans="1:11" ht="18.75" customHeight="1">
      <c r="A62" s="12" t="s">
        <v>79</v>
      </c>
      <c r="B62" s="35">
        <f>-ROUND(B9*$D$3,2)</f>
        <v>-170443</v>
      </c>
      <c r="C62" s="35">
        <f aca="true" t="shared" si="19" ref="C62:J62">-ROUND(C9*$D$3,2)</f>
        <v>-255538.5</v>
      </c>
      <c r="D62" s="35">
        <f t="shared" si="19"/>
        <v>-217007</v>
      </c>
      <c r="E62" s="35">
        <f t="shared" si="19"/>
        <v>-159974.5</v>
      </c>
      <c r="F62" s="35">
        <f t="shared" si="19"/>
        <v>-183792</v>
      </c>
      <c r="G62" s="35">
        <f t="shared" si="19"/>
        <v>-232351</v>
      </c>
      <c r="H62" s="35">
        <f t="shared" si="19"/>
        <v>-211316</v>
      </c>
      <c r="I62" s="35">
        <f t="shared" si="19"/>
        <v>-37919</v>
      </c>
      <c r="J62" s="35">
        <f t="shared" si="19"/>
        <v>-71543.5</v>
      </c>
      <c r="K62" s="35">
        <f t="shared" si="18"/>
        <v>-1539884.5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-612.5</v>
      </c>
      <c r="C64" s="35">
        <v>-318.5</v>
      </c>
      <c r="D64" s="35">
        <v>-329</v>
      </c>
      <c r="E64" s="35">
        <v>-1088.5</v>
      </c>
      <c r="F64" s="35">
        <v>-402.5</v>
      </c>
      <c r="G64" s="35">
        <v>-227.5</v>
      </c>
      <c r="H64" s="19">
        <v>0</v>
      </c>
      <c r="I64" s="19">
        <v>0</v>
      </c>
      <c r="J64" s="19">
        <v>0</v>
      </c>
      <c r="K64" s="35">
        <f t="shared" si="18"/>
        <v>-2978.5</v>
      </c>
    </row>
    <row r="65" spans="1:11" ht="18.75" customHeight="1">
      <c r="A65" s="12" t="s">
        <v>110</v>
      </c>
      <c r="B65" s="35">
        <v>-2548</v>
      </c>
      <c r="C65" s="35">
        <v>-997.5</v>
      </c>
      <c r="D65" s="35">
        <v>-955.5</v>
      </c>
      <c r="E65" s="35">
        <v>-2180.5</v>
      </c>
      <c r="F65" s="35">
        <v>-661.5</v>
      </c>
      <c r="G65" s="35">
        <v>-710.5</v>
      </c>
      <c r="H65" s="19">
        <v>0</v>
      </c>
      <c r="I65" s="19">
        <v>0</v>
      </c>
      <c r="J65" s="19">
        <v>0</v>
      </c>
      <c r="K65" s="35">
        <f t="shared" si="18"/>
        <v>-8053.5</v>
      </c>
    </row>
    <row r="66" spans="1:11" ht="18.75" customHeight="1">
      <c r="A66" s="12" t="s">
        <v>56</v>
      </c>
      <c r="B66" s="35">
        <v>-73358.96</v>
      </c>
      <c r="C66" s="35">
        <v>-8853.21</v>
      </c>
      <c r="D66" s="35">
        <v>-26984.97</v>
      </c>
      <c r="E66" s="35">
        <v>-107192.7</v>
      </c>
      <c r="F66" s="35">
        <v>-87560.82</v>
      </c>
      <c r="G66" s="35">
        <v>-63215.53</v>
      </c>
      <c r="H66" s="19">
        <v>0</v>
      </c>
      <c r="I66" s="19">
        <v>0</v>
      </c>
      <c r="J66" s="19">
        <v>0</v>
      </c>
      <c r="K66" s="35">
        <f t="shared" si="18"/>
        <v>-367166.19000000006</v>
      </c>
    </row>
    <row r="67" spans="1:11" ht="18.75" customHeight="1">
      <c r="A67" s="12" t="s">
        <v>57</v>
      </c>
      <c r="B67" s="19">
        <v>0</v>
      </c>
      <c r="C67" s="19">
        <v>0</v>
      </c>
      <c r="D67" s="35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-15137.070000000002</v>
      </c>
      <c r="C68" s="35">
        <f t="shared" si="20"/>
        <v>4499.280000000001</v>
      </c>
      <c r="D68" s="35">
        <f t="shared" si="20"/>
        <v>-28722.72</v>
      </c>
      <c r="E68" s="35">
        <f t="shared" si="20"/>
        <v>-55292.47</v>
      </c>
      <c r="F68" s="35">
        <f t="shared" si="20"/>
        <v>-61148.920000000006</v>
      </c>
      <c r="G68" s="35">
        <f t="shared" si="20"/>
        <v>-82047.52</v>
      </c>
      <c r="H68" s="35">
        <f t="shared" si="20"/>
        <v>-20435.62</v>
      </c>
      <c r="I68" s="35">
        <f t="shared" si="20"/>
        <v>-50700.3</v>
      </c>
      <c r="J68" s="35">
        <f t="shared" si="20"/>
        <v>-33524.02</v>
      </c>
      <c r="K68" s="35">
        <f t="shared" si="18"/>
        <v>-342509.36000000004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-1103.43</v>
      </c>
      <c r="E71" s="19">
        <v>0</v>
      </c>
      <c r="F71" s="35">
        <v>-393.43</v>
      </c>
      <c r="G71" s="19">
        <v>0</v>
      </c>
      <c r="H71" s="19">
        <v>0</v>
      </c>
      <c r="I71" s="47">
        <v>-2050.24</v>
      </c>
      <c r="J71" s="19">
        <v>0</v>
      </c>
      <c r="K71" s="35">
        <f t="shared" si="18"/>
        <v>-3547.1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-14814.52</v>
      </c>
      <c r="C73" s="35">
        <v>-21505.92</v>
      </c>
      <c r="D73" s="35">
        <v>-20330.4</v>
      </c>
      <c r="E73" s="35">
        <v>-14256.9</v>
      </c>
      <c r="F73" s="35">
        <v>-19591.94</v>
      </c>
      <c r="G73" s="35">
        <v>-29855.1</v>
      </c>
      <c r="H73" s="35">
        <v>-14618.58</v>
      </c>
      <c r="I73" s="35">
        <v>-5139.12</v>
      </c>
      <c r="J73" s="35">
        <v>-10594.72</v>
      </c>
      <c r="K73" s="48">
        <f t="shared" si="18"/>
        <v>-150707.19999999998</v>
      </c>
    </row>
    <row r="74" spans="1:11" ht="18.75" customHeight="1">
      <c r="A74" s="12" t="s">
        <v>63</v>
      </c>
      <c r="B74" s="35">
        <v>7493.43</v>
      </c>
      <c r="C74" s="35">
        <v>31220.66</v>
      </c>
      <c r="D74" s="35">
        <v>-892.93</v>
      </c>
      <c r="E74" s="35">
        <v>-8439.74</v>
      </c>
      <c r="F74" s="35">
        <v>-11607.86</v>
      </c>
      <c r="G74" s="35">
        <v>-17686.53</v>
      </c>
      <c r="H74" s="35">
        <v>5828.52</v>
      </c>
      <c r="I74" s="35">
        <v>-1931.78</v>
      </c>
      <c r="J74" s="35">
        <v>-3983.77</v>
      </c>
      <c r="K74" s="19">
        <f t="shared" si="18"/>
        <v>0</v>
      </c>
    </row>
    <row r="75" spans="1:11" ht="18.75" customHeight="1">
      <c r="A75" s="12" t="s">
        <v>64</v>
      </c>
      <c r="B75" s="35">
        <v>-7584.86</v>
      </c>
      <c r="C75" s="35">
        <v>-4770.15</v>
      </c>
      <c r="D75" s="35">
        <v>-5706</v>
      </c>
      <c r="E75" s="35">
        <v>-19805.72</v>
      </c>
      <c r="F75" s="35">
        <v>-28845.21</v>
      </c>
      <c r="G75" s="35">
        <v>-36696.37</v>
      </c>
      <c r="H75" s="35">
        <v>-11637</v>
      </c>
      <c r="I75" s="35">
        <v>-4320</v>
      </c>
      <c r="J75" s="35">
        <v>-3492</v>
      </c>
      <c r="K75" s="19">
        <f t="shared" si="18"/>
        <v>-122857.31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-671.96</v>
      </c>
      <c r="E91" s="35">
        <v>-158.36</v>
      </c>
      <c r="F91" s="35">
        <v>-710.48</v>
      </c>
      <c r="G91" s="35">
        <v>2208.48</v>
      </c>
      <c r="H91" s="35">
        <v>-8.56</v>
      </c>
      <c r="I91" s="19">
        <v>0</v>
      </c>
      <c r="J91" s="19">
        <v>0</v>
      </c>
      <c r="K91" s="35">
        <f t="shared" si="18"/>
        <v>132.67999999999978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-12631.75</v>
      </c>
      <c r="F92" s="19">
        <v>0</v>
      </c>
      <c r="G92" s="19">
        <v>0</v>
      </c>
      <c r="H92" s="19">
        <v>0</v>
      </c>
      <c r="I92" s="48">
        <v>-7259.16</v>
      </c>
      <c r="J92" s="48">
        <v>-15453.53</v>
      </c>
      <c r="K92" s="48">
        <f t="shared" si="18"/>
        <v>-35344.44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125</v>
      </c>
      <c r="B95" s="35">
        <v>3628.06</v>
      </c>
      <c r="C95" s="35">
        <v>-1105.54</v>
      </c>
      <c r="D95" s="35">
        <v>3441.53</v>
      </c>
      <c r="E95" s="35">
        <v>14373.85</v>
      </c>
      <c r="F95" s="35">
        <v>8295.12</v>
      </c>
      <c r="G95" s="35">
        <v>17866.06</v>
      </c>
      <c r="H95" s="35">
        <v>-7049.56</v>
      </c>
      <c r="I95" s="19">
        <v>0</v>
      </c>
      <c r="J95" s="48">
        <v>-7580.52</v>
      </c>
      <c r="K95" s="48">
        <f t="shared" si="18"/>
        <v>31869.000000000004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1237959.6</v>
      </c>
      <c r="C97" s="24">
        <f t="shared" si="21"/>
        <v>2071162.2700000005</v>
      </c>
      <c r="D97" s="24">
        <f t="shared" si="21"/>
        <v>2389030.8699999996</v>
      </c>
      <c r="E97" s="24">
        <f t="shared" si="21"/>
        <v>1210542.48</v>
      </c>
      <c r="F97" s="24">
        <f t="shared" si="21"/>
        <v>1660344.75</v>
      </c>
      <c r="G97" s="24">
        <f t="shared" si="21"/>
        <v>2458368.2</v>
      </c>
      <c r="H97" s="24">
        <f t="shared" si="21"/>
        <v>1267814.6700000002</v>
      </c>
      <c r="I97" s="24">
        <f>+I98+I99</f>
        <v>487504.6099999999</v>
      </c>
      <c r="J97" s="24">
        <f>+J98+J99</f>
        <v>750677.8</v>
      </c>
      <c r="K97" s="48">
        <f>SUM(B97:J97)</f>
        <v>13533405.250000002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1216889.35</v>
      </c>
      <c r="C98" s="24">
        <f t="shared" si="22"/>
        <v>2050123.2400000005</v>
      </c>
      <c r="D98" s="24">
        <f t="shared" si="22"/>
        <v>2360243.4099999997</v>
      </c>
      <c r="E98" s="24">
        <f t="shared" si="22"/>
        <v>1175182.31</v>
      </c>
      <c r="F98" s="24">
        <f t="shared" si="22"/>
        <v>1630178.02</v>
      </c>
      <c r="G98" s="24">
        <f t="shared" si="22"/>
        <v>2412721.52</v>
      </c>
      <c r="H98" s="24">
        <f t="shared" si="22"/>
        <v>1256230.6500000001</v>
      </c>
      <c r="I98" s="24">
        <f t="shared" si="22"/>
        <v>487504.6099999999</v>
      </c>
      <c r="J98" s="24">
        <f t="shared" si="22"/>
        <v>745078.92</v>
      </c>
      <c r="K98" s="48">
        <f>SUM(B98:J98)</f>
        <v>13334152.03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21070.25</v>
      </c>
      <c r="C99" s="24">
        <f t="shared" si="23"/>
        <v>21039.03</v>
      </c>
      <c r="D99" s="24">
        <f t="shared" si="23"/>
        <v>28787.46</v>
      </c>
      <c r="E99" s="24">
        <f t="shared" si="23"/>
        <v>35360.17</v>
      </c>
      <c r="F99" s="24">
        <f t="shared" si="23"/>
        <v>30166.730000000003</v>
      </c>
      <c r="G99" s="24">
        <f t="shared" si="23"/>
        <v>45646.68</v>
      </c>
      <c r="H99" s="24">
        <f t="shared" si="23"/>
        <v>11584.02</v>
      </c>
      <c r="I99" s="19">
        <f t="shared" si="23"/>
        <v>0</v>
      </c>
      <c r="J99" s="24">
        <f t="shared" si="23"/>
        <v>5598.879999999999</v>
      </c>
      <c r="K99" s="48">
        <f>SUM(B99:J99)</f>
        <v>199253.21999999997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13533405.23</v>
      </c>
      <c r="L105" s="54"/>
    </row>
    <row r="106" spans="1:11" ht="18.75" customHeight="1">
      <c r="A106" s="26" t="s">
        <v>74</v>
      </c>
      <c r="B106" s="27">
        <v>158383.99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158383.99</v>
      </c>
    </row>
    <row r="107" spans="1:11" ht="18.75" customHeight="1">
      <c r="A107" s="26" t="s">
        <v>75</v>
      </c>
      <c r="B107" s="27">
        <v>1079575.61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1079575.61</v>
      </c>
    </row>
    <row r="108" spans="1:11" ht="18.75" customHeight="1">
      <c r="A108" s="26" t="s">
        <v>76</v>
      </c>
      <c r="B108" s="40">
        <v>0</v>
      </c>
      <c r="C108" s="27">
        <f>+C97</f>
        <v>2071162.2700000005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2071162.2700000005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2389030.8699999996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2389030.8699999996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1210542.48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1210542.48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310096.57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310096.57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582601.08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582601.08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767647.09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767647.09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719538.77</v>
      </c>
      <c r="H114" s="40">
        <v>0</v>
      </c>
      <c r="I114" s="40">
        <v>0</v>
      </c>
      <c r="J114" s="40">
        <v>0</v>
      </c>
      <c r="K114" s="41">
        <f t="shared" si="24"/>
        <v>719538.77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59876.03</v>
      </c>
      <c r="H115" s="40">
        <v>0</v>
      </c>
      <c r="I115" s="40"/>
      <c r="J115" s="40">
        <v>0</v>
      </c>
      <c r="K115" s="41">
        <f t="shared" si="24"/>
        <v>59876.03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391040.74</v>
      </c>
      <c r="H116" s="40">
        <v>0</v>
      </c>
      <c r="I116" s="40">
        <v>0</v>
      </c>
      <c r="J116" s="40">
        <v>0</v>
      </c>
      <c r="K116" s="41">
        <f t="shared" si="24"/>
        <v>391040.74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365522.33</v>
      </c>
      <c r="H117" s="40">
        <v>0</v>
      </c>
      <c r="I117" s="40">
        <v>0</v>
      </c>
      <c r="J117" s="40">
        <v>0</v>
      </c>
      <c r="K117" s="41">
        <f t="shared" si="24"/>
        <v>365522.33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922390.32</v>
      </c>
      <c r="H118" s="40">
        <v>0</v>
      </c>
      <c r="I118" s="40">
        <v>0</v>
      </c>
      <c r="J118" s="40">
        <v>0</v>
      </c>
      <c r="K118" s="41">
        <f t="shared" si="24"/>
        <v>922390.32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461758.44</v>
      </c>
      <c r="I119" s="40">
        <v>0</v>
      </c>
      <c r="J119" s="40">
        <v>0</v>
      </c>
      <c r="K119" s="41">
        <f t="shared" si="24"/>
        <v>461758.44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806056.23</v>
      </c>
      <c r="I120" s="40">
        <v>0</v>
      </c>
      <c r="J120" s="40">
        <v>0</v>
      </c>
      <c r="K120" s="41">
        <f t="shared" si="24"/>
        <v>806056.23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487504.61</v>
      </c>
      <c r="J121" s="40">
        <v>0</v>
      </c>
      <c r="K121" s="41">
        <f t="shared" si="24"/>
        <v>487504.61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750677.8</v>
      </c>
      <c r="K122" s="44">
        <f t="shared" si="24"/>
        <v>750677.8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2015-05-07T19:51:50Z</dcterms:modified>
  <cp:category/>
  <cp:version/>
  <cp:contentType/>
  <cp:contentStatus/>
</cp:coreProperties>
</file>