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<sst xmlns="http://schemas.openxmlformats.org/spreadsheetml/2006/main" count="126" uniqueCount="126">
  <si>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</si>
  <si>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</si>
  <si>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</si>
  <si>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</si>
  <si>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</si>
  <si>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</si>
  <si>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</si>
  <si>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</si>
  <si>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</si>
  <si>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</si>
  <si>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</si>
  <si>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</si>
  <si>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</si>
  <si>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</si>
  <si>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</si>
  <si>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</si>
  <si>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</si>
  <si>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</si>
  <si>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</si>
  <si>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</si>
  <si>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</si>
  <si>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</si>
  <si>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</si>
  <si>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</si>
  <si>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</si>
  <si>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</si>
  <si>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</si>
  <si>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</si>
  <si>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</si>
  <si>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</si>
  <si>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</si>
  <si>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</si>
  <si>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</si>
  <si>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</si>
  <si>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</si>
  <si>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</si>
  <si>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</si>
  <si>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</si>
  <si>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</si>
  <si>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</si>
  <si>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</si>
  <si>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</si>
  <si>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</si>
  <si>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</si>
  <si>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</si>
  <si>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</si>
  <si>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</si>
  <si>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</si>
  <si>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</si>
  <si>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</si>
  <si>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</si>
  <si>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</si>
  <si>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</si>
  <si>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</si>
  <si>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</si>
  <si>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</si>
  <si>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</si>
  <si>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</si>
  <si>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</si>
  <si>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</si>
  <si>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</si>
  <si>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</si>
  <si>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</si>
  <si>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</si>
  <si>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</si>
  <si>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</si>
  <si>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</si>
  <si>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</si>
  <si>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</si>
  <si>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</si>
  <si>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</si>
  <si>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</si>
  <si>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</si>
  <si>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</si>
  <si>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</si>
  <si>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</si>
  <si>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</si>
  <si>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</si>
  <si>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</si>
  <si>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</si>
  <si>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</si>
  <si>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</si>
  <si>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</si>
  <si>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</si>
  <si>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</si>
  <si>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</si>
  <si>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</si>
  <si>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</si>
  <si>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</si>
  <si>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</si>
  <si>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</si>
  <si>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</si>
  <si>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</si>
  <si>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</si>
  <si>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</si>
  <si>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</si>
  <si>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</si>
  <si>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</si>
  <si>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</si>
  <si>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</si>
  <si>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</si>
  <si>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</si>
  <si>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</si>
  <si>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</si>
  <si>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</si>
  <si>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</si>
  <si>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</si>
  <si>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</si>
  <si>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</si>
  <si>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</si>
  <si>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</si>
  <si>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</si>
  <si>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</si>
  <si>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</si>
  <si>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</si>
  <si>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</si>
  <si>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</si>
  <si>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</si>
  <si>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</si>
  <si>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</si>
  <si>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</si>
  <si>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</si>
  <si>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</si>
  <si>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</si>
  <si>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</si>
  <si>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28/04/15 - VENCIMENTO 06/05/15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</si>
</sst>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614151</v>
      </c>
      <c r="C7" s="9">
        <f t="shared" si="0"/>
        <v>822470</v>
      </c>
      <c r="D7" s="9">
        <f t="shared" si="0"/>
        <v>845719</v>
      </c>
      <c r="E7" s="9">
        <f t="shared" si="0"/>
        <v>570237</v>
      </c>
      <c r="F7" s="9">
        <f t="shared" si="0"/>
        <v>768935</v>
      </c>
      <c r="G7" s="9">
        <f t="shared" si="0"/>
        <v>1262885</v>
      </c>
      <c r="H7" s="9">
        <f t="shared" si="0"/>
        <v>586622</v>
      </c>
      <c r="I7" s="9">
        <f t="shared" si="0"/>
        <v>130774</v>
      </c>
      <c r="J7" s="9">
        <f t="shared" si="0"/>
        <v>316482</v>
      </c>
      <c r="K7" s="9">
        <f t="shared" si="0"/>
        <v>5918275</v>
      </c>
      <c r="L7" s="52"/>
    </row>
    <row r="8" spans="1:11" ht="17.25" customHeight="1">
      <c r="A8" s="10" t="s">
        <v>103</v>
      </c>
      <c r="B8" s="11">
        <f>B9+B12+B16</f>
        <v>372039</v>
      </c>
      <c r="C8" s="11">
        <f aca="true" t="shared" si="1" ref="C8:J8">C9+C12+C16</f>
        <v>510547</v>
      </c>
      <c r="D8" s="11">
        <f t="shared" si="1"/>
        <v>492837</v>
      </c>
      <c r="E8" s="11">
        <f t="shared" si="1"/>
        <v>346115</v>
      </c>
      <c r="F8" s="11">
        <f t="shared" si="1"/>
        <v>442871</v>
      </c>
      <c r="G8" s="11">
        <f t="shared" si="1"/>
        <v>710685</v>
      </c>
      <c r="H8" s="11">
        <f t="shared" si="1"/>
        <v>370225</v>
      </c>
      <c r="I8" s="11">
        <f t="shared" si="1"/>
        <v>73357</v>
      </c>
      <c r="J8" s="11">
        <f t="shared" si="1"/>
        <v>184083</v>
      </c>
      <c r="K8" s="11">
        <f>SUM(B8:J8)</f>
        <v>3502759</v>
      </c>
    </row>
    <row r="9" spans="1:11" ht="17.25" customHeight="1">
      <c r="A9" s="15" t="s">
        <v>17</v>
      </c>
      <c r="B9" s="13">
        <f>+B10+B11</f>
        <v>44962</v>
      </c>
      <c r="C9" s="13">
        <f aca="true" t="shared" si="2" ref="C9:J9">+C10+C11</f>
        <v>65270</v>
      </c>
      <c r="D9" s="13">
        <f t="shared" si="2"/>
        <v>56207</v>
      </c>
      <c r="E9" s="13">
        <f t="shared" si="2"/>
        <v>42367</v>
      </c>
      <c r="F9" s="13">
        <f t="shared" si="2"/>
        <v>47589</v>
      </c>
      <c r="G9" s="13">
        <f t="shared" si="2"/>
        <v>61128</v>
      </c>
      <c r="H9" s="13">
        <f t="shared" si="2"/>
        <v>57278</v>
      </c>
      <c r="I9" s="13">
        <f t="shared" si="2"/>
        <v>10248</v>
      </c>
      <c r="J9" s="13">
        <f t="shared" si="2"/>
        <v>18268</v>
      </c>
      <c r="K9" s="11">
        <f>SUM(B9:J9)</f>
        <v>403317</v>
      </c>
    </row>
    <row r="10" spans="1:11" ht="17.25" customHeight="1">
      <c r="A10" s="29" t="s">
        <v>18</v>
      </c>
      <c r="B10" s="13">
        <v>44962</v>
      </c>
      <c r="C10" s="13">
        <v>65270</v>
      </c>
      <c r="D10" s="13">
        <v>56207</v>
      </c>
      <c r="E10" s="13">
        <v>42367</v>
      </c>
      <c r="F10" s="13">
        <v>47589</v>
      </c>
      <c r="G10" s="13">
        <v>61128</v>
      </c>
      <c r="H10" s="13">
        <v>57278</v>
      </c>
      <c r="I10" s="13">
        <v>10248</v>
      </c>
      <c r="J10" s="13">
        <v>18268</v>
      </c>
      <c r="K10" s="11">
        <f>SUM(B10:J10)</f>
        <v>403317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275219</v>
      </c>
      <c r="C12" s="17">
        <f t="shared" si="3"/>
        <v>373170</v>
      </c>
      <c r="D12" s="17">
        <f t="shared" si="3"/>
        <v>369374</v>
      </c>
      <c r="E12" s="17">
        <f t="shared" si="3"/>
        <v>259640</v>
      </c>
      <c r="F12" s="17">
        <f t="shared" si="3"/>
        <v>336674</v>
      </c>
      <c r="G12" s="17">
        <f t="shared" si="3"/>
        <v>561670</v>
      </c>
      <c r="H12" s="17">
        <f t="shared" si="3"/>
        <v>270176</v>
      </c>
      <c r="I12" s="17">
        <f t="shared" si="3"/>
        <v>52109</v>
      </c>
      <c r="J12" s="17">
        <f t="shared" si="3"/>
        <v>139059</v>
      </c>
      <c r="K12" s="11">
        <f aca="true" t="shared" si="4" ref="K12:K27">SUM(B12:J12)</f>
        <v>2637091</v>
      </c>
    </row>
    <row r="13" spans="1:13" ht="17.25" customHeight="1">
      <c r="A13" s="14" t="s">
        <v>20</v>
      </c>
      <c r="B13" s="13">
        <v>137918</v>
      </c>
      <c r="C13" s="13">
        <v>196524</v>
      </c>
      <c r="D13" s="13">
        <v>199196</v>
      </c>
      <c r="E13" s="13">
        <v>136517</v>
      </c>
      <c r="F13" s="13">
        <v>177504</v>
      </c>
      <c r="G13" s="13">
        <v>282132</v>
      </c>
      <c r="H13" s="13">
        <v>130226</v>
      </c>
      <c r="I13" s="13">
        <v>29124</v>
      </c>
      <c r="J13" s="13">
        <v>75497</v>
      </c>
      <c r="K13" s="11">
        <f t="shared" si="4"/>
        <v>1364638</v>
      </c>
      <c r="L13" s="52"/>
      <c r="M13" s="53"/>
    </row>
    <row r="14" spans="1:12" ht="17.25" customHeight="1">
      <c r="A14" s="14" t="s">
        <v>21</v>
      </c>
      <c r="B14" s="13">
        <v>119978</v>
      </c>
      <c r="C14" s="13">
        <v>150406</v>
      </c>
      <c r="D14" s="13">
        <v>146003</v>
      </c>
      <c r="E14" s="13">
        <v>106577</v>
      </c>
      <c r="F14" s="13">
        <v>139756</v>
      </c>
      <c r="G14" s="13">
        <v>251124</v>
      </c>
      <c r="H14" s="13">
        <v>118000</v>
      </c>
      <c r="I14" s="13">
        <v>18576</v>
      </c>
      <c r="J14" s="13">
        <v>55705</v>
      </c>
      <c r="K14" s="11">
        <f t="shared" si="4"/>
        <v>1106125</v>
      </c>
      <c r="L14" s="52"/>
    </row>
    <row r="15" spans="1:11" ht="17.25" customHeight="1">
      <c r="A15" s="14" t="s">
        <v>22</v>
      </c>
      <c r="B15" s="13">
        <v>17323</v>
      </c>
      <c r="C15" s="13">
        <v>26240</v>
      </c>
      <c r="D15" s="13">
        <v>24175</v>
      </c>
      <c r="E15" s="13">
        <v>16546</v>
      </c>
      <c r="F15" s="13">
        <v>19414</v>
      </c>
      <c r="G15" s="13">
        <v>28414</v>
      </c>
      <c r="H15" s="13">
        <v>21950</v>
      </c>
      <c r="I15" s="13">
        <v>4409</v>
      </c>
      <c r="J15" s="13">
        <v>7857</v>
      </c>
      <c r="K15" s="11">
        <f t="shared" si="4"/>
        <v>166328</v>
      </c>
    </row>
    <row r="16" spans="1:11" ht="17.25" customHeight="1">
      <c r="A16" s="15" t="s">
        <v>99</v>
      </c>
      <c r="B16" s="13">
        <f>B17+B18+B19</f>
        <v>51858</v>
      </c>
      <c r="C16" s="13">
        <f aca="true" t="shared" si="5" ref="C16:J16">C17+C18+C19</f>
        <v>72107</v>
      </c>
      <c r="D16" s="13">
        <f t="shared" si="5"/>
        <v>67256</v>
      </c>
      <c r="E16" s="13">
        <f t="shared" si="5"/>
        <v>44108</v>
      </c>
      <c r="F16" s="13">
        <f t="shared" si="5"/>
        <v>58608</v>
      </c>
      <c r="G16" s="13">
        <f t="shared" si="5"/>
        <v>87887</v>
      </c>
      <c r="H16" s="13">
        <f t="shared" si="5"/>
        <v>42771</v>
      </c>
      <c r="I16" s="13">
        <f t="shared" si="5"/>
        <v>11000</v>
      </c>
      <c r="J16" s="13">
        <f t="shared" si="5"/>
        <v>26756</v>
      </c>
      <c r="K16" s="11">
        <f t="shared" si="4"/>
        <v>462351</v>
      </c>
    </row>
    <row r="17" spans="1:11" ht="17.25" customHeight="1">
      <c r="A17" s="14" t="s">
        <v>100</v>
      </c>
      <c r="B17" s="13">
        <v>10097</v>
      </c>
      <c r="C17" s="13">
        <v>14080</v>
      </c>
      <c r="D17" s="13">
        <v>12628</v>
      </c>
      <c r="E17" s="13">
        <v>9460</v>
      </c>
      <c r="F17" s="13">
        <v>12965</v>
      </c>
      <c r="G17" s="13">
        <v>21914</v>
      </c>
      <c r="H17" s="13">
        <v>10671</v>
      </c>
      <c r="I17" s="13">
        <v>2256</v>
      </c>
      <c r="J17" s="13">
        <v>4769</v>
      </c>
      <c r="K17" s="11">
        <f t="shared" si="4"/>
        <v>98840</v>
      </c>
    </row>
    <row r="18" spans="1:11" ht="17.25" customHeight="1">
      <c r="A18" s="14" t="s">
        <v>101</v>
      </c>
      <c r="B18" s="13">
        <v>1751</v>
      </c>
      <c r="C18" s="13">
        <v>2008</v>
      </c>
      <c r="D18" s="13">
        <v>2121</v>
      </c>
      <c r="E18" s="13">
        <v>1736</v>
      </c>
      <c r="F18" s="13">
        <v>2156</v>
      </c>
      <c r="G18" s="13">
        <v>4254</v>
      </c>
      <c r="H18" s="13">
        <v>1375</v>
      </c>
      <c r="I18" s="13">
        <v>387</v>
      </c>
      <c r="J18" s="13">
        <v>805</v>
      </c>
      <c r="K18" s="11">
        <f t="shared" si="4"/>
        <v>16593</v>
      </c>
    </row>
    <row r="19" spans="1:11" ht="17.25" customHeight="1">
      <c r="A19" s="14" t="s">
        <v>102</v>
      </c>
      <c r="B19" s="13">
        <v>40010</v>
      </c>
      <c r="C19" s="13">
        <v>56019</v>
      </c>
      <c r="D19" s="13">
        <v>52507</v>
      </c>
      <c r="E19" s="13">
        <v>32912</v>
      </c>
      <c r="F19" s="13">
        <v>43487</v>
      </c>
      <c r="G19" s="13">
        <v>61719</v>
      </c>
      <c r="H19" s="13">
        <v>30725</v>
      </c>
      <c r="I19" s="13">
        <v>8357</v>
      </c>
      <c r="J19" s="13">
        <v>21182</v>
      </c>
      <c r="K19" s="11">
        <f t="shared" si="4"/>
        <v>346918</v>
      </c>
    </row>
    <row r="20" spans="1:11" ht="17.25" customHeight="1">
      <c r="A20" s="16" t="s">
        <v>23</v>
      </c>
      <c r="B20" s="11">
        <f>+B21+B22+B23</f>
        <v>186498</v>
      </c>
      <c r="C20" s="11">
        <f aca="true" t="shared" si="6" ref="C20:J20">+C21+C22+C23</f>
        <v>222852</v>
      </c>
      <c r="D20" s="11">
        <f t="shared" si="6"/>
        <v>253902</v>
      </c>
      <c r="E20" s="11">
        <f t="shared" si="6"/>
        <v>161082</v>
      </c>
      <c r="F20" s="11">
        <f t="shared" si="6"/>
        <v>250897</v>
      </c>
      <c r="G20" s="11">
        <f t="shared" si="6"/>
        <v>460733</v>
      </c>
      <c r="H20" s="11">
        <f t="shared" si="6"/>
        <v>162319</v>
      </c>
      <c r="I20" s="11">
        <f t="shared" si="6"/>
        <v>39072</v>
      </c>
      <c r="J20" s="11">
        <f t="shared" si="6"/>
        <v>90456</v>
      </c>
      <c r="K20" s="11">
        <f t="shared" si="4"/>
        <v>1827811</v>
      </c>
    </row>
    <row r="21" spans="1:12" ht="17.25" customHeight="1">
      <c r="A21" s="12" t="s">
        <v>24</v>
      </c>
      <c r="B21" s="13">
        <v>106590</v>
      </c>
      <c r="C21" s="13">
        <v>137970</v>
      </c>
      <c r="D21" s="13">
        <v>156685</v>
      </c>
      <c r="E21" s="13">
        <v>98015</v>
      </c>
      <c r="F21" s="13">
        <v>151085</v>
      </c>
      <c r="G21" s="13">
        <v>258923</v>
      </c>
      <c r="H21" s="13">
        <v>96575</v>
      </c>
      <c r="I21" s="13">
        <v>25020</v>
      </c>
      <c r="J21" s="13">
        <v>55425</v>
      </c>
      <c r="K21" s="11">
        <f t="shared" si="4"/>
        <v>1086288</v>
      </c>
      <c r="L21" s="52"/>
    </row>
    <row r="22" spans="1:12" ht="17.25" customHeight="1">
      <c r="A22" s="12" t="s">
        <v>25</v>
      </c>
      <c r="B22" s="13">
        <v>71304</v>
      </c>
      <c r="C22" s="13">
        <v>74201</v>
      </c>
      <c r="D22" s="13">
        <v>85185</v>
      </c>
      <c r="E22" s="13">
        <v>56380</v>
      </c>
      <c r="F22" s="13">
        <v>90094</v>
      </c>
      <c r="G22" s="13">
        <v>185246</v>
      </c>
      <c r="H22" s="13">
        <v>57382</v>
      </c>
      <c r="I22" s="13">
        <v>12082</v>
      </c>
      <c r="J22" s="13">
        <v>31222</v>
      </c>
      <c r="K22" s="11">
        <f t="shared" si="4"/>
        <v>663096</v>
      </c>
      <c r="L22" s="52"/>
    </row>
    <row r="23" spans="1:11" ht="17.25" customHeight="1">
      <c r="A23" s="12" t="s">
        <v>26</v>
      </c>
      <c r="B23" s="13">
        <v>8604</v>
      </c>
      <c r="C23" s="13">
        <v>10681</v>
      </c>
      <c r="D23" s="13">
        <v>12032</v>
      </c>
      <c r="E23" s="13">
        <v>6687</v>
      </c>
      <c r="F23" s="13">
        <v>9718</v>
      </c>
      <c r="G23" s="13">
        <v>16564</v>
      </c>
      <c r="H23" s="13">
        <v>8362</v>
      </c>
      <c r="I23" s="13">
        <v>1970</v>
      </c>
      <c r="J23" s="13">
        <v>3809</v>
      </c>
      <c r="K23" s="11">
        <f t="shared" si="4"/>
        <v>78427</v>
      </c>
    </row>
    <row r="24" spans="1:11" ht="17.25" customHeight="1">
      <c r="A24" s="16" t="s">
        <v>27</v>
      </c>
      <c r="B24" s="13">
        <v>55614</v>
      </c>
      <c r="C24" s="13">
        <v>89071</v>
      </c>
      <c r="D24" s="13">
        <v>98980</v>
      </c>
      <c r="E24" s="13">
        <v>63040</v>
      </c>
      <c r="F24" s="13">
        <v>75167</v>
      </c>
      <c r="G24" s="13">
        <v>91467</v>
      </c>
      <c r="H24" s="13">
        <v>45638</v>
      </c>
      <c r="I24" s="13">
        <v>18345</v>
      </c>
      <c r="J24" s="13">
        <v>41943</v>
      </c>
      <c r="K24" s="11">
        <f t="shared" si="4"/>
        <v>579265</v>
      </c>
    </row>
    <row r="25" spans="1:12" ht="17.25" customHeight="1">
      <c r="A25" s="12" t="s">
        <v>28</v>
      </c>
      <c r="B25" s="13">
        <v>35593</v>
      </c>
      <c r="C25" s="13">
        <v>57005</v>
      </c>
      <c r="D25" s="13">
        <v>63347</v>
      </c>
      <c r="E25" s="13">
        <v>40346</v>
      </c>
      <c r="F25" s="13">
        <v>48107</v>
      </c>
      <c r="G25" s="13">
        <v>58539</v>
      </c>
      <c r="H25" s="13">
        <v>29208</v>
      </c>
      <c r="I25" s="13">
        <v>11741</v>
      </c>
      <c r="J25" s="13">
        <v>26844</v>
      </c>
      <c r="K25" s="11">
        <f t="shared" si="4"/>
        <v>370730</v>
      </c>
      <c r="L25" s="52"/>
    </row>
    <row r="26" spans="1:12" ht="17.25" customHeight="1">
      <c r="A26" s="12" t="s">
        <v>29</v>
      </c>
      <c r="B26" s="13">
        <v>20021</v>
      </c>
      <c r="C26" s="13">
        <v>32066</v>
      </c>
      <c r="D26" s="13">
        <v>35633</v>
      </c>
      <c r="E26" s="13">
        <v>22694</v>
      </c>
      <c r="F26" s="13">
        <v>27060</v>
      </c>
      <c r="G26" s="13">
        <v>32928</v>
      </c>
      <c r="H26" s="13">
        <v>16430</v>
      </c>
      <c r="I26" s="13">
        <v>6604</v>
      </c>
      <c r="J26" s="13">
        <v>15099</v>
      </c>
      <c r="K26" s="11">
        <f t="shared" si="4"/>
        <v>208535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8440</v>
      </c>
      <c r="I27" s="11">
        <v>0</v>
      </c>
      <c r="J27" s="11">
        <v>0</v>
      </c>
      <c r="K27" s="11">
        <f t="shared" si="4"/>
        <v>8440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7407.91</v>
      </c>
      <c r="I35" s="19">
        <v>0</v>
      </c>
      <c r="J35" s="19">
        <v>0</v>
      </c>
      <c r="K35" s="23">
        <f>SUM(B35:J35)</f>
        <v>7407.91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5251.56</v>
      </c>
      <c r="E39" s="23">
        <f t="shared" si="8"/>
        <v>3244.24</v>
      </c>
      <c r="F39" s="23">
        <f t="shared" si="8"/>
        <v>4716.56</v>
      </c>
      <c r="G39" s="23">
        <f t="shared" si="8"/>
        <v>7070.56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37146.12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7070.56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37146.12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1652</v>
      </c>
      <c r="H44" s="67">
        <v>868</v>
      </c>
      <c r="I44" s="67">
        <v>249</v>
      </c>
      <c r="J44" s="67">
        <v>518</v>
      </c>
      <c r="K44" s="67">
        <f t="shared" si="9"/>
        <v>8679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1500962.22</v>
      </c>
      <c r="C47" s="22">
        <f aca="true" t="shared" si="11" ref="C47:H47">+C48+C56</f>
        <v>2288235.28</v>
      </c>
      <c r="D47" s="22">
        <f t="shared" si="11"/>
        <v>2647991.41</v>
      </c>
      <c r="E47" s="22">
        <f t="shared" si="11"/>
        <v>1524915.85</v>
      </c>
      <c r="F47" s="22">
        <f t="shared" si="11"/>
        <v>1991013.53</v>
      </c>
      <c r="G47" s="22">
        <f t="shared" si="11"/>
        <v>2810040.97</v>
      </c>
      <c r="H47" s="22">
        <f t="shared" si="11"/>
        <v>1507809.32</v>
      </c>
      <c r="I47" s="22">
        <f>+I48+I56</f>
        <v>586127.41</v>
      </c>
      <c r="J47" s="22">
        <f>+J48+J56</f>
        <v>855629.25</v>
      </c>
      <c r="K47" s="22">
        <f>SUM(B47:J47)</f>
        <v>15712725.24</v>
      </c>
    </row>
    <row r="48" spans="1:11" ht="17.25" customHeight="1">
      <c r="A48" s="16" t="s">
        <v>46</v>
      </c>
      <c r="B48" s="23">
        <f>SUM(B49:B55)</f>
        <v>1483520.03</v>
      </c>
      <c r="C48" s="23">
        <f aca="true" t="shared" si="12" ref="C48:H48">SUM(C49:C55)</f>
        <v>2266090.71</v>
      </c>
      <c r="D48" s="23">
        <f t="shared" si="12"/>
        <v>2622645.48</v>
      </c>
      <c r="E48" s="23">
        <f t="shared" si="12"/>
        <v>1503929.53</v>
      </c>
      <c r="F48" s="23">
        <f t="shared" si="12"/>
        <v>1969141.92</v>
      </c>
      <c r="G48" s="23">
        <f t="shared" si="12"/>
        <v>2782260.35</v>
      </c>
      <c r="H48" s="23">
        <f t="shared" si="12"/>
        <v>1489175.74</v>
      </c>
      <c r="I48" s="23">
        <f>SUM(I49:I55)</f>
        <v>586127.41</v>
      </c>
      <c r="J48" s="23">
        <f>SUM(J49:J55)</f>
        <v>842449.85</v>
      </c>
      <c r="K48" s="23">
        <f aca="true" t="shared" si="13" ref="K48:K56">SUM(B48:J48)</f>
        <v>15545341.020000001</v>
      </c>
    </row>
    <row r="49" spans="1:11" ht="17.25" customHeight="1">
      <c r="A49" s="34" t="s">
        <v>47</v>
      </c>
      <c r="B49" s="23">
        <f aca="true" t="shared" si="14" ref="B49:H49">ROUND(B30*B7,2)</f>
        <v>1482376.27</v>
      </c>
      <c r="C49" s="23">
        <f t="shared" si="14"/>
        <v>2259325.09</v>
      </c>
      <c r="D49" s="23">
        <f t="shared" si="14"/>
        <v>2621306.04</v>
      </c>
      <c r="E49" s="23">
        <f t="shared" si="14"/>
        <v>1503144.73</v>
      </c>
      <c r="F49" s="23">
        <f t="shared" si="14"/>
        <v>1967704.67</v>
      </c>
      <c r="G49" s="23">
        <f t="shared" si="14"/>
        <v>2780115.04</v>
      </c>
      <c r="H49" s="23">
        <f t="shared" si="14"/>
        <v>1480751.25</v>
      </c>
      <c r="I49" s="23">
        <f>ROUND(I30*I7,2)</f>
        <v>585959.06</v>
      </c>
      <c r="J49" s="23">
        <f>ROUND(J30*J7,2)</f>
        <v>840797.73</v>
      </c>
      <c r="K49" s="23">
        <f t="shared" si="13"/>
        <v>15521479.88</v>
      </c>
    </row>
    <row r="50" spans="1:11" ht="17.25" customHeight="1">
      <c r="A50" s="34" t="s">
        <v>48</v>
      </c>
      <c r="B50" s="19">
        <v>0</v>
      </c>
      <c r="C50" s="23">
        <f>ROUND(C31*C7,2)</f>
        <v>5022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5022</v>
      </c>
    </row>
    <row r="51" spans="1:11" ht="17.25" customHeight="1">
      <c r="A51" s="68" t="s">
        <v>110</v>
      </c>
      <c r="B51" s="69">
        <f>ROUND(B32*B7,2)</f>
        <v>-2947.92</v>
      </c>
      <c r="C51" s="69">
        <f>ROUND(C32*C7,2)</f>
        <v>-4030.1</v>
      </c>
      <c r="D51" s="69">
        <f aca="true" t="shared" si="15" ref="D51:J51">ROUND(D32*D7,2)</f>
        <v>-3912.12</v>
      </c>
      <c r="E51" s="69">
        <f t="shared" si="15"/>
        <v>-2459.44</v>
      </c>
      <c r="F51" s="69">
        <f t="shared" si="15"/>
        <v>-3279.31</v>
      </c>
      <c r="G51" s="69">
        <f t="shared" si="15"/>
        <v>-4925.25</v>
      </c>
      <c r="H51" s="69">
        <f t="shared" si="15"/>
        <v>-2698.46</v>
      </c>
      <c r="I51" s="69">
        <f t="shared" si="15"/>
        <v>-897.37</v>
      </c>
      <c r="J51" s="69">
        <f t="shared" si="15"/>
        <v>-564.92</v>
      </c>
      <c r="K51" s="69">
        <f>SUM(B51:J51)</f>
        <v>-25714.889999999996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7407.91</v>
      </c>
      <c r="I53" s="31">
        <f>+I35</f>
        <v>0</v>
      </c>
      <c r="J53" s="31">
        <f>+J35</f>
        <v>0</v>
      </c>
      <c r="K53" s="23">
        <f t="shared" si="13"/>
        <v>7407.91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7070.56</v>
      </c>
      <c r="H55" s="36">
        <v>3715.04</v>
      </c>
      <c r="I55" s="36">
        <v>1065.72</v>
      </c>
      <c r="J55" s="19">
        <v>2217.04</v>
      </c>
      <c r="K55" s="23">
        <f t="shared" si="13"/>
        <v>37146.12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-249381.44</v>
      </c>
      <c r="C60" s="35">
        <f t="shared" si="16"/>
        <v>-263094.57999999996</v>
      </c>
      <c r="D60" s="35">
        <f t="shared" si="16"/>
        <v>-262505.32</v>
      </c>
      <c r="E60" s="35">
        <f t="shared" si="16"/>
        <v>-312897.1</v>
      </c>
      <c r="F60" s="35">
        <f t="shared" si="16"/>
        <v>-289179.2</v>
      </c>
      <c r="G60" s="35">
        <f t="shared" si="16"/>
        <v>-316792.37</v>
      </c>
      <c r="H60" s="35">
        <f t="shared" si="16"/>
        <v>-216251.16</v>
      </c>
      <c r="I60" s="35">
        <f t="shared" si="16"/>
        <v>-80442.44</v>
      </c>
      <c r="J60" s="35">
        <f t="shared" si="16"/>
        <v>-89848.47</v>
      </c>
      <c r="K60" s="35">
        <f>SUM(B60:J60)</f>
        <v>-2080392.0799999996</v>
      </c>
    </row>
    <row r="61" spans="1:11" ht="18.75" customHeight="1">
      <c r="A61" s="16" t="s">
        <v>78</v>
      </c>
      <c r="B61" s="35">
        <f aca="true" t="shared" si="17" ref="B61:J61">B62+B63+B64+B65+B66+B67</f>
        <v>-234335.81</v>
      </c>
      <c r="C61" s="35">
        <f t="shared" si="17"/>
        <v>-241143.36</v>
      </c>
      <c r="D61" s="35">
        <f t="shared" si="17"/>
        <v>-231692.6</v>
      </c>
      <c r="E61" s="35">
        <f t="shared" si="17"/>
        <v>-285454.33999999997</v>
      </c>
      <c r="F61" s="35">
        <f t="shared" si="17"/>
        <v>-266259.26</v>
      </c>
      <c r="G61" s="35">
        <f t="shared" si="17"/>
        <v>-287486.72</v>
      </c>
      <c r="H61" s="35">
        <f t="shared" si="17"/>
        <v>-200613</v>
      </c>
      <c r="I61" s="35">
        <f t="shared" si="17"/>
        <v>-35868</v>
      </c>
      <c r="J61" s="35">
        <f t="shared" si="17"/>
        <v>-63938</v>
      </c>
      <c r="K61" s="35">
        <f aca="true" t="shared" si="18" ref="K61:K94">SUM(B61:J61)</f>
        <v>-1846791.09</v>
      </c>
    </row>
    <row r="62" spans="1:11" ht="18.75" customHeight="1">
      <c r="A62" s="12" t="s">
        <v>79</v>
      </c>
      <c r="B62" s="35">
        <f>-ROUND(B9*$D$3,2)</f>
        <v>-157367</v>
      </c>
      <c r="C62" s="35">
        <f aca="true" t="shared" si="19" ref="C62:J62">-ROUND(C9*$D$3,2)</f>
        <v>-228445</v>
      </c>
      <c r="D62" s="35">
        <f t="shared" si="19"/>
        <v>-196724.5</v>
      </c>
      <c r="E62" s="35">
        <f t="shared" si="19"/>
        <v>-148284.5</v>
      </c>
      <c r="F62" s="35">
        <f t="shared" si="19"/>
        <v>-166561.5</v>
      </c>
      <c r="G62" s="35">
        <f t="shared" si="19"/>
        <v>-213948</v>
      </c>
      <c r="H62" s="35">
        <f t="shared" si="19"/>
        <v>-200473</v>
      </c>
      <c r="I62" s="35">
        <f t="shared" si="19"/>
        <v>-35868</v>
      </c>
      <c r="J62" s="35">
        <f t="shared" si="19"/>
        <v>-63938</v>
      </c>
      <c r="K62" s="35">
        <f t="shared" si="18"/>
        <v>-1411609.5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-644</v>
      </c>
      <c r="C64" s="35">
        <v>-238</v>
      </c>
      <c r="D64" s="35">
        <v>-339.5</v>
      </c>
      <c r="E64" s="35">
        <v>-822.5</v>
      </c>
      <c r="F64" s="35">
        <v>-542.5</v>
      </c>
      <c r="G64" s="35">
        <v>-339.5</v>
      </c>
      <c r="H64" s="19">
        <v>0</v>
      </c>
      <c r="I64" s="19">
        <v>0</v>
      </c>
      <c r="J64" s="19">
        <v>0</v>
      </c>
      <c r="K64" s="35">
        <f t="shared" si="18"/>
        <v>-2926</v>
      </c>
    </row>
    <row r="65" spans="1:11" ht="18.75" customHeight="1">
      <c r="A65" s="12" t="s">
        <v>111</v>
      </c>
      <c r="B65" s="19">
        <v>-2051</v>
      </c>
      <c r="C65" s="19">
        <v>-1151.5</v>
      </c>
      <c r="D65" s="19">
        <v>-906.5</v>
      </c>
      <c r="E65" s="19">
        <v>-2376.5</v>
      </c>
      <c r="F65" s="19">
        <v>-465.5</v>
      </c>
      <c r="G65" s="19">
        <v>-686</v>
      </c>
      <c r="H65" s="19">
        <v>0</v>
      </c>
      <c r="I65" s="19">
        <v>0</v>
      </c>
      <c r="J65" s="19">
        <v>0</v>
      </c>
      <c r="K65" s="35">
        <f t="shared" si="18"/>
        <v>-7637</v>
      </c>
    </row>
    <row r="66" spans="1:11" ht="18.75" customHeight="1">
      <c r="A66" s="12" t="s">
        <v>56</v>
      </c>
      <c r="B66" s="47">
        <v>-74093.81</v>
      </c>
      <c r="C66" s="47">
        <v>-11308.86</v>
      </c>
      <c r="D66" s="47">
        <v>-33722.1</v>
      </c>
      <c r="E66" s="47">
        <v>-133835.84</v>
      </c>
      <c r="F66" s="47">
        <v>-98689.76</v>
      </c>
      <c r="G66" s="47">
        <v>-72513.22</v>
      </c>
      <c r="H66" s="19">
        <v>-140</v>
      </c>
      <c r="I66" s="19">
        <v>0</v>
      </c>
      <c r="J66" s="19">
        <v>0</v>
      </c>
      <c r="K66" s="35">
        <f t="shared" si="18"/>
        <v>-424303.58999999997</v>
      </c>
    </row>
    <row r="67" spans="1:11" ht="18.75" customHeight="1">
      <c r="A67" s="12" t="s">
        <v>57</v>
      </c>
      <c r="B67" s="19">
        <v>-180</v>
      </c>
      <c r="C67" s="19">
        <v>0</v>
      </c>
      <c r="D67" s="19">
        <v>0</v>
      </c>
      <c r="E67" s="19">
        <v>-135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-315</v>
      </c>
    </row>
    <row r="68" spans="1:11" ht="18.75" customHeight="1">
      <c r="A68" s="12" t="s">
        <v>83</v>
      </c>
      <c r="B68" s="35">
        <f aca="true" t="shared" si="20" ref="B68:J68">SUM(B69:B92)</f>
        <v>-15045.630000000001</v>
      </c>
      <c r="C68" s="35">
        <f t="shared" si="20"/>
        <v>-21951.22</v>
      </c>
      <c r="D68" s="35">
        <f t="shared" si="20"/>
        <v>-30812.72</v>
      </c>
      <c r="E68" s="35">
        <f t="shared" si="20"/>
        <v>-27442.760000000002</v>
      </c>
      <c r="F68" s="35">
        <f t="shared" si="20"/>
        <v>-22919.940000000002</v>
      </c>
      <c r="G68" s="35">
        <f t="shared" si="20"/>
        <v>-29305.649999999998</v>
      </c>
      <c r="H68" s="35">
        <f t="shared" si="20"/>
        <v>-15638.16</v>
      </c>
      <c r="I68" s="35">
        <f t="shared" si="20"/>
        <v>-44574.439999999995</v>
      </c>
      <c r="J68" s="35">
        <f t="shared" si="20"/>
        <v>-25910.47</v>
      </c>
      <c r="K68" s="35">
        <f t="shared" si="18"/>
        <v>-233600.99000000002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-8667.64</v>
      </c>
      <c r="E79" s="19">
        <v>-370.7</v>
      </c>
      <c r="F79" s="19">
        <v>-2224.2</v>
      </c>
      <c r="G79" s="19">
        <v>-2291.6</v>
      </c>
      <c r="H79" s="19">
        <v>-1011</v>
      </c>
      <c r="I79" s="19">
        <v>0</v>
      </c>
      <c r="J79" s="19">
        <v>0</v>
      </c>
      <c r="K79" s="19">
        <f t="shared" si="18"/>
        <v>-14565.140000000001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2859.04</v>
      </c>
      <c r="H91" s="35">
        <v>-8.56</v>
      </c>
      <c r="I91" s="35">
        <v>0</v>
      </c>
      <c r="J91" s="35">
        <v>0</v>
      </c>
      <c r="K91" s="35">
        <f t="shared" si="18"/>
        <v>761.8399999999997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-12656.8</v>
      </c>
      <c r="F92" s="19">
        <v>0</v>
      </c>
      <c r="G92" s="19">
        <v>0</v>
      </c>
      <c r="H92" s="19">
        <v>0</v>
      </c>
      <c r="I92" s="48">
        <v>-7385.21</v>
      </c>
      <c r="J92" s="48">
        <v>-15315.76</v>
      </c>
      <c r="K92" s="48">
        <f t="shared" si="18"/>
        <v>-35357.77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1251580.78</v>
      </c>
      <c r="C97" s="24">
        <f t="shared" si="21"/>
        <v>2025140.7000000002</v>
      </c>
      <c r="D97" s="24">
        <f t="shared" si="21"/>
        <v>2385486.09</v>
      </c>
      <c r="E97" s="24">
        <f t="shared" si="21"/>
        <v>1212018.75</v>
      </c>
      <c r="F97" s="24">
        <f t="shared" si="21"/>
        <v>1701834.33</v>
      </c>
      <c r="G97" s="24">
        <f t="shared" si="21"/>
        <v>2493248.6</v>
      </c>
      <c r="H97" s="24">
        <f t="shared" si="21"/>
        <v>1291558.1600000001</v>
      </c>
      <c r="I97" s="24">
        <f>+I98+I99</f>
        <v>505684.97000000003</v>
      </c>
      <c r="J97" s="24">
        <f>+J98+J99</f>
        <v>765780.78</v>
      </c>
      <c r="K97" s="48">
        <f>SUM(B97:J97)</f>
        <v>13632333.16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1234138.59</v>
      </c>
      <c r="C98" s="24">
        <f t="shared" si="22"/>
        <v>2002996.1300000001</v>
      </c>
      <c r="D98" s="24">
        <f t="shared" si="22"/>
        <v>2360140.1599999997</v>
      </c>
      <c r="E98" s="24">
        <f t="shared" si="22"/>
        <v>1191032.43</v>
      </c>
      <c r="F98" s="24">
        <f t="shared" si="22"/>
        <v>1679962.72</v>
      </c>
      <c r="G98" s="24">
        <f t="shared" si="22"/>
        <v>2465467.98</v>
      </c>
      <c r="H98" s="24">
        <f t="shared" si="22"/>
        <v>1272924.58</v>
      </c>
      <c r="I98" s="24">
        <f t="shared" si="22"/>
        <v>505684.97000000003</v>
      </c>
      <c r="J98" s="24">
        <f t="shared" si="22"/>
        <v>752601.38</v>
      </c>
      <c r="K98" s="48">
        <f>SUM(B98:J98)</f>
        <v>13464948.940000001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13632333.15</v>
      </c>
      <c r="L105" s="54"/>
    </row>
    <row r="106" spans="1:11" ht="18.75" customHeight="1">
      <c r="A106" s="26" t="s">
        <v>74</v>
      </c>
      <c r="B106" s="27">
        <v>163742.97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163742.97</v>
      </c>
    </row>
    <row r="107" spans="1:11" ht="18.75" customHeight="1">
      <c r="A107" s="26" t="s">
        <v>75</v>
      </c>
      <c r="B107" s="27">
        <v>1087837.81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1087837.81</v>
      </c>
    </row>
    <row r="108" spans="1:11" ht="18.75" customHeight="1">
      <c r="A108" s="26" t="s">
        <v>76</v>
      </c>
      <c r="B108" s="40">
        <v>0</v>
      </c>
      <c r="C108" s="27">
        <f>+C97</f>
        <v>2025140.7000000002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2025140.7000000002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2385486.09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2385486.09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1212018.75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1212018.75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343148.55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343148.55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646117.33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646117.33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712568.44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712568.44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736051.11</v>
      </c>
      <c r="H114" s="40">
        <v>0</v>
      </c>
      <c r="I114" s="40">
        <v>0</v>
      </c>
      <c r="J114" s="40">
        <v>0</v>
      </c>
      <c r="K114" s="41">
        <f t="shared" si="24"/>
        <v>736051.11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57888.36</v>
      </c>
      <c r="H115" s="40">
        <v>0</v>
      </c>
      <c r="I115" s="40">
        <v>0</v>
      </c>
      <c r="J115" s="40">
        <v>0</v>
      </c>
      <c r="K115" s="41">
        <f t="shared" si="24"/>
        <v>57888.36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391022.48</v>
      </c>
      <c r="H116" s="40">
        <v>0</v>
      </c>
      <c r="I116" s="40">
        <v>0</v>
      </c>
      <c r="J116" s="40">
        <v>0</v>
      </c>
      <c r="K116" s="41">
        <f t="shared" si="24"/>
        <v>391022.48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367210.65</v>
      </c>
      <c r="H117" s="40">
        <v>0</v>
      </c>
      <c r="I117" s="40">
        <v>0</v>
      </c>
      <c r="J117" s="40">
        <v>0</v>
      </c>
      <c r="K117" s="41">
        <f t="shared" si="24"/>
        <v>367210.65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941076</v>
      </c>
      <c r="H118" s="40">
        <v>0</v>
      </c>
      <c r="I118" s="40">
        <v>0</v>
      </c>
      <c r="J118" s="40">
        <v>0</v>
      </c>
      <c r="K118" s="41">
        <f t="shared" si="24"/>
        <v>941076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473547.99</v>
      </c>
      <c r="I119" s="40">
        <v>0</v>
      </c>
      <c r="J119" s="40">
        <v>0</v>
      </c>
      <c r="K119" s="41">
        <f t="shared" si="24"/>
        <v>473547.99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818010.17</v>
      </c>
      <c r="I120" s="40">
        <v>0</v>
      </c>
      <c r="J120" s="40">
        <v>0</v>
      </c>
      <c r="K120" s="41">
        <f t="shared" si="24"/>
        <v>818010.17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505684.97</v>
      </c>
      <c r="J121" s="40">
        <v>0</v>
      </c>
      <c r="K121" s="41">
        <f t="shared" si="24"/>
        <v>505684.97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765780.78</v>
      </c>
      <c r="K122" s="44">
        <f t="shared" si="24"/>
        <v>765780.78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2015-05-05T18:38:54Z</dcterms:modified>
  <cp:category/>
  <cp:version/>
  <cp:contentType/>
  <cp:contentStatus/>
</cp:coreProperties>
</file>