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CONCESSÃO'!$A$1:$K$122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<sst xmlns="http://schemas.openxmlformats.org/spreadsheetml/2006/main" count="126" uniqueCount="126">
  <si>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</si>
  <si>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</si>
  <si>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</si>
  <si>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</si>
  <si>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</si>
  <si>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</si>
  <si>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</si>
  <si>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</si>
  <si>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</si>
  <si>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</si>
  <si>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</si>
  <si>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</si>
  <si>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</si>
  <si>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</si>
  <si>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</si>
  <si>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</si>
  <si>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</si>
  <si>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</si>
  <si>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</si>
  <si>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</si>
  <si>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</si>
  <si>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</si>
  <si>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</si>
  <si>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</si>
  <si>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</si>
  <si>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</si>
  <si>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</si>
  <si>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</si>
  <si>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</si>
  <si>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</si>
  <si>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</si>
  <si>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</si>
  <si>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</si>
  <si>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</si>
  <si>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</si>
  <si>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</si>
  <si>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</si>
  <si>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</si>
  <si>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</si>
  <si>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</si>
  <si>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</si>
  <si>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</si>
  <si>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</si>
  <si>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</si>
  <si>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</si>
  <si>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</si>
  <si>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</si>
  <si>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</si>
  <si>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</si>
  <si>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</si>
  <si>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</si>
  <si>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</si>
  <si>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</si>
  <si>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</si>
  <si>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</si>
  <si>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</si>
  <si>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</si>
  <si>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</si>
  <si>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</si>
  <si>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</si>
  <si>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</si>
  <si>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</si>
  <si>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</si>
  <si>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</si>
  <si>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</si>
  <si>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</si>
  <si>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</si>
  <si>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</si>
  <si>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</si>
  <si>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</si>
  <si>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</si>
  <si>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</si>
  <si>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</si>
  <si>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</si>
  <si>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</si>
  <si>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</si>
  <si>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</si>
  <si>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</si>
  <si>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</si>
  <si>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</si>
  <si>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</si>
  <si>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</si>
  <si>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</si>
  <si>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</si>
  <si>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</si>
  <si>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</si>
  <si>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</si>
  <si>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</si>
  <si>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</si>
  <si>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</si>
  <si>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</si>
  <si>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</si>
  <si>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</si>
  <si>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</si>
  <si>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</si>
  <si>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</si>
  <si>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</si>
  <si>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</si>
  <si>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</si>
  <si>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</si>
  <si>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</si>
  <si>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</si>
  <si>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</si>
  <si>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</si>
  <si>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</si>
  <si>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</si>
  <si>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</si>
  <si>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</si>
  <si>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</si>
  <si>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</si>
  <si>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</si>
  <si>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</si>
  <si>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</si>
  <si>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</si>
  <si>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</si>
  <si>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8.9. VIP - Transportes Urbanos Ltda.</t>
  </si>
  <si>
    <t>8.10. Viação Campo Belo Ltda.</t>
  </si>
  <si>
    <t>8.11. Transkuba Transportes Gerais Ltda.</t>
  </si>
  <si>
    <t>8.12. Viação Gatusa Transportes Urb. Ltda.</t>
  </si>
  <si>
    <t>8.13. Consórcio Sete</t>
  </si>
  <si>
    <t>8.14. Viação Gato Preto Ltda.</t>
  </si>
  <si>
    <t>8.15. Transpass Transp. de Pass. Ltda</t>
  </si>
  <si>
    <t>8.16. Ambiental Transportes Urbanos S.A.</t>
  </si>
  <si>
    <t>8.17. Express Transportes Urbanos Ltda</t>
  </si>
  <si>
    <t>6.2.23. Retenção/Devolução - Implantação de Validadores</t>
  </si>
  <si>
    <t>OPERAÇÃO 25/04/15 - VENCIMENTO 04/05/15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</si>
</sst>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7"/>
  <sheetViews>
    <sheetView showGridLines="0" tabSelected="1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2" t="s">
        <v>82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21">
      <c r="A2" s="73" t="s">
        <v>125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5.75">
      <c r="A3" s="4"/>
      <c r="B3" s="5"/>
      <c r="C3" s="4" t="s">
        <v>14</v>
      </c>
      <c r="D3" s="6">
        <v>3.5</v>
      </c>
      <c r="E3" s="7"/>
      <c r="F3" s="7"/>
      <c r="G3" s="7"/>
      <c r="H3" s="7"/>
      <c r="I3" s="7"/>
      <c r="J3" s="7"/>
      <c r="K3" s="4"/>
    </row>
    <row r="4" spans="1:11" ht="15.75">
      <c r="A4" s="74" t="s">
        <v>15</v>
      </c>
      <c r="B4" s="76" t="s">
        <v>96</v>
      </c>
      <c r="C4" s="77"/>
      <c r="D4" s="77"/>
      <c r="E4" s="77"/>
      <c r="F4" s="77"/>
      <c r="G4" s="77"/>
      <c r="H4" s="77"/>
      <c r="I4" s="77"/>
      <c r="J4" s="78"/>
      <c r="K4" s="75" t="s">
        <v>16</v>
      </c>
    </row>
    <row r="5" spans="1:11" ht="38.25">
      <c r="A5" s="74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79" t="s">
        <v>95</v>
      </c>
      <c r="J5" s="79" t="s">
        <v>94</v>
      </c>
      <c r="K5" s="74"/>
    </row>
    <row r="6" spans="1:11" ht="18.75" customHeight="1">
      <c r="A6" s="74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0"/>
      <c r="J6" s="80"/>
      <c r="K6" s="74"/>
    </row>
    <row r="7" spans="1:12" ht="17.25" customHeight="1">
      <c r="A7" s="8" t="s">
        <v>30</v>
      </c>
      <c r="B7" s="9">
        <f aca="true" t="shared" si="0" ref="B7:K7">+B8+B20+B24+B27</f>
        <v>331220</v>
      </c>
      <c r="C7" s="9">
        <f t="shared" si="0"/>
        <v>446732</v>
      </c>
      <c r="D7" s="9">
        <f t="shared" si="0"/>
        <v>502816</v>
      </c>
      <c r="E7" s="9">
        <f t="shared" si="0"/>
        <v>281666</v>
      </c>
      <c r="F7" s="9">
        <f t="shared" si="0"/>
        <v>424499</v>
      </c>
      <c r="G7" s="9">
        <f t="shared" si="0"/>
        <v>671361</v>
      </c>
      <c r="H7" s="9">
        <f t="shared" si="0"/>
        <v>278494</v>
      </c>
      <c r="I7" s="9">
        <f t="shared" si="0"/>
        <v>62281</v>
      </c>
      <c r="J7" s="9">
        <f t="shared" si="0"/>
        <v>186426</v>
      </c>
      <c r="K7" s="9">
        <f t="shared" si="0"/>
        <v>3185495</v>
      </c>
      <c r="L7" s="52"/>
    </row>
    <row r="8" spans="1:11" ht="17.25" customHeight="1">
      <c r="A8" s="10" t="s">
        <v>103</v>
      </c>
      <c r="B8" s="11">
        <f>B9+B12+B16</f>
        <v>198533</v>
      </c>
      <c r="C8" s="11">
        <f aca="true" t="shared" si="1" ref="C8:J8">C9+C12+C16</f>
        <v>276749</v>
      </c>
      <c r="D8" s="11">
        <f t="shared" si="1"/>
        <v>293305</v>
      </c>
      <c r="E8" s="11">
        <f t="shared" si="1"/>
        <v>171368</v>
      </c>
      <c r="F8" s="11">
        <f t="shared" si="1"/>
        <v>241102</v>
      </c>
      <c r="G8" s="11">
        <f t="shared" si="1"/>
        <v>372227</v>
      </c>
      <c r="H8" s="11">
        <f t="shared" si="1"/>
        <v>175453</v>
      </c>
      <c r="I8" s="11">
        <f t="shared" si="1"/>
        <v>34113</v>
      </c>
      <c r="J8" s="11">
        <f t="shared" si="1"/>
        <v>109417</v>
      </c>
      <c r="K8" s="11">
        <f>SUM(B8:J8)</f>
        <v>1872267</v>
      </c>
    </row>
    <row r="9" spans="1:11" ht="17.25" customHeight="1">
      <c r="A9" s="15" t="s">
        <v>17</v>
      </c>
      <c r="B9" s="13">
        <f>+B10+B11</f>
        <v>32577</v>
      </c>
      <c r="C9" s="13">
        <f aca="true" t="shared" si="2" ref="C9:J9">+C10+C11</f>
        <v>50462</v>
      </c>
      <c r="D9" s="13">
        <f t="shared" si="2"/>
        <v>46949</v>
      </c>
      <c r="E9" s="13">
        <f t="shared" si="2"/>
        <v>29270</v>
      </c>
      <c r="F9" s="13">
        <f t="shared" si="2"/>
        <v>33478</v>
      </c>
      <c r="G9" s="13">
        <f t="shared" si="2"/>
        <v>39133</v>
      </c>
      <c r="H9" s="13">
        <f t="shared" si="2"/>
        <v>33439</v>
      </c>
      <c r="I9" s="13">
        <f t="shared" si="2"/>
        <v>6804</v>
      </c>
      <c r="J9" s="13">
        <f t="shared" si="2"/>
        <v>15697</v>
      </c>
      <c r="K9" s="11">
        <f>SUM(B9:J9)</f>
        <v>287809</v>
      </c>
    </row>
    <row r="10" spans="1:11" ht="17.25" customHeight="1">
      <c r="A10" s="29" t="s">
        <v>18</v>
      </c>
      <c r="B10" s="13">
        <v>32577</v>
      </c>
      <c r="C10" s="13">
        <v>50462</v>
      </c>
      <c r="D10" s="13">
        <v>46949</v>
      </c>
      <c r="E10" s="13">
        <v>29270</v>
      </c>
      <c r="F10" s="13">
        <v>33478</v>
      </c>
      <c r="G10" s="13">
        <v>39133</v>
      </c>
      <c r="H10" s="13">
        <v>33439</v>
      </c>
      <c r="I10" s="13">
        <v>6804</v>
      </c>
      <c r="J10" s="13">
        <v>15697</v>
      </c>
      <c r="K10" s="11">
        <f>SUM(B10:J10)</f>
        <v>287809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141357</v>
      </c>
      <c r="C12" s="17">
        <f t="shared" si="3"/>
        <v>193618</v>
      </c>
      <c r="D12" s="17">
        <f t="shared" si="3"/>
        <v>214658</v>
      </c>
      <c r="E12" s="17">
        <f t="shared" si="3"/>
        <v>124051</v>
      </c>
      <c r="F12" s="17">
        <f t="shared" si="3"/>
        <v>179406</v>
      </c>
      <c r="G12" s="17">
        <f t="shared" si="3"/>
        <v>292112</v>
      </c>
      <c r="H12" s="17">
        <f t="shared" si="3"/>
        <v>124360</v>
      </c>
      <c r="I12" s="17">
        <f t="shared" si="3"/>
        <v>23243</v>
      </c>
      <c r="J12" s="17">
        <f t="shared" si="3"/>
        <v>81232</v>
      </c>
      <c r="K12" s="11">
        <f aca="true" t="shared" si="4" ref="K12:K27">SUM(B12:J12)</f>
        <v>1374037</v>
      </c>
    </row>
    <row r="13" spans="1:13" ht="17.25" customHeight="1">
      <c r="A13" s="14" t="s">
        <v>20</v>
      </c>
      <c r="B13" s="13">
        <v>73176</v>
      </c>
      <c r="C13" s="13">
        <v>107604</v>
      </c>
      <c r="D13" s="13">
        <v>118933</v>
      </c>
      <c r="E13" s="13">
        <v>67701</v>
      </c>
      <c r="F13" s="13">
        <v>95645</v>
      </c>
      <c r="G13" s="13">
        <v>145845</v>
      </c>
      <c r="H13" s="13">
        <v>61476</v>
      </c>
      <c r="I13" s="13">
        <v>13675</v>
      </c>
      <c r="J13" s="13">
        <v>45543</v>
      </c>
      <c r="K13" s="11">
        <f t="shared" si="4"/>
        <v>729598</v>
      </c>
      <c r="L13" s="52"/>
      <c r="M13" s="53"/>
    </row>
    <row r="14" spans="1:12" ht="17.25" customHeight="1">
      <c r="A14" s="14" t="s">
        <v>21</v>
      </c>
      <c r="B14" s="13">
        <v>61370</v>
      </c>
      <c r="C14" s="13">
        <v>75931</v>
      </c>
      <c r="D14" s="13">
        <v>86189</v>
      </c>
      <c r="E14" s="13">
        <v>50383</v>
      </c>
      <c r="F14" s="13">
        <v>76592</v>
      </c>
      <c r="G14" s="13">
        <v>136183</v>
      </c>
      <c r="H14" s="13">
        <v>55693</v>
      </c>
      <c r="I14" s="13">
        <v>8233</v>
      </c>
      <c r="J14" s="13">
        <v>32399</v>
      </c>
      <c r="K14" s="11">
        <f t="shared" si="4"/>
        <v>582973</v>
      </c>
      <c r="L14" s="52"/>
    </row>
    <row r="15" spans="1:11" ht="17.25" customHeight="1">
      <c r="A15" s="14" t="s">
        <v>22</v>
      </c>
      <c r="B15" s="13">
        <v>6811</v>
      </c>
      <c r="C15" s="13">
        <v>10083</v>
      </c>
      <c r="D15" s="13">
        <v>9536</v>
      </c>
      <c r="E15" s="13">
        <v>5967</v>
      </c>
      <c r="F15" s="13">
        <v>7169</v>
      </c>
      <c r="G15" s="13">
        <v>10084</v>
      </c>
      <c r="H15" s="13">
        <v>7191</v>
      </c>
      <c r="I15" s="13">
        <v>1335</v>
      </c>
      <c r="J15" s="13">
        <v>3290</v>
      </c>
      <c r="K15" s="11">
        <f t="shared" si="4"/>
        <v>61466</v>
      </c>
    </row>
    <row r="16" spans="1:11" ht="17.25" customHeight="1">
      <c r="A16" s="15" t="s">
        <v>99</v>
      </c>
      <c r="B16" s="13">
        <f>B17+B18+B19</f>
        <v>24599</v>
      </c>
      <c r="C16" s="13">
        <f aca="true" t="shared" si="5" ref="C16:J16">C17+C18+C19</f>
        <v>32669</v>
      </c>
      <c r="D16" s="13">
        <f t="shared" si="5"/>
        <v>31698</v>
      </c>
      <c r="E16" s="13">
        <f t="shared" si="5"/>
        <v>18047</v>
      </c>
      <c r="F16" s="13">
        <f t="shared" si="5"/>
        <v>28218</v>
      </c>
      <c r="G16" s="13">
        <f t="shared" si="5"/>
        <v>40982</v>
      </c>
      <c r="H16" s="13">
        <f t="shared" si="5"/>
        <v>17654</v>
      </c>
      <c r="I16" s="13">
        <f t="shared" si="5"/>
        <v>4066</v>
      </c>
      <c r="J16" s="13">
        <f t="shared" si="5"/>
        <v>12488</v>
      </c>
      <c r="K16" s="11">
        <f t="shared" si="4"/>
        <v>210421</v>
      </c>
    </row>
    <row r="17" spans="1:11" ht="17.25" customHeight="1">
      <c r="A17" s="14" t="s">
        <v>100</v>
      </c>
      <c r="B17" s="13">
        <v>5743</v>
      </c>
      <c r="C17" s="13">
        <v>8204</v>
      </c>
      <c r="D17" s="13">
        <v>7893</v>
      </c>
      <c r="E17" s="13">
        <v>4926</v>
      </c>
      <c r="F17" s="13">
        <v>7545</v>
      </c>
      <c r="G17" s="13">
        <v>11527</v>
      </c>
      <c r="H17" s="13">
        <v>5167</v>
      </c>
      <c r="I17" s="13">
        <v>1100</v>
      </c>
      <c r="J17" s="13">
        <v>2872</v>
      </c>
      <c r="K17" s="11">
        <f t="shared" si="4"/>
        <v>54977</v>
      </c>
    </row>
    <row r="18" spans="1:11" ht="17.25" customHeight="1">
      <c r="A18" s="14" t="s">
        <v>101</v>
      </c>
      <c r="B18" s="13">
        <v>1020</v>
      </c>
      <c r="C18" s="13">
        <v>1247</v>
      </c>
      <c r="D18" s="13">
        <v>1373</v>
      </c>
      <c r="E18" s="13">
        <v>975</v>
      </c>
      <c r="F18" s="13">
        <v>1268</v>
      </c>
      <c r="G18" s="13">
        <v>2683</v>
      </c>
      <c r="H18" s="13">
        <v>829</v>
      </c>
      <c r="I18" s="13">
        <v>195</v>
      </c>
      <c r="J18" s="13">
        <v>515</v>
      </c>
      <c r="K18" s="11">
        <f t="shared" si="4"/>
        <v>10105</v>
      </c>
    </row>
    <row r="19" spans="1:11" ht="17.25" customHeight="1">
      <c r="A19" s="14" t="s">
        <v>102</v>
      </c>
      <c r="B19" s="13">
        <v>17836</v>
      </c>
      <c r="C19" s="13">
        <v>23218</v>
      </c>
      <c r="D19" s="13">
        <v>22432</v>
      </c>
      <c r="E19" s="13">
        <v>12146</v>
      </c>
      <c r="F19" s="13">
        <v>19405</v>
      </c>
      <c r="G19" s="13">
        <v>26772</v>
      </c>
      <c r="H19" s="13">
        <v>11658</v>
      </c>
      <c r="I19" s="13">
        <v>2771</v>
      </c>
      <c r="J19" s="13">
        <v>9101</v>
      </c>
      <c r="K19" s="11">
        <f t="shared" si="4"/>
        <v>145339</v>
      </c>
    </row>
    <row r="20" spans="1:11" ht="17.25" customHeight="1">
      <c r="A20" s="16" t="s">
        <v>23</v>
      </c>
      <c r="B20" s="11">
        <f>+B21+B22+B23</f>
        <v>100346</v>
      </c>
      <c r="C20" s="11">
        <f aca="true" t="shared" si="6" ref="C20:J20">+C21+C22+C23</f>
        <v>120190</v>
      </c>
      <c r="D20" s="11">
        <f t="shared" si="6"/>
        <v>149537</v>
      </c>
      <c r="E20" s="11">
        <f t="shared" si="6"/>
        <v>78321</v>
      </c>
      <c r="F20" s="11">
        <f t="shared" si="6"/>
        <v>142558</v>
      </c>
      <c r="G20" s="11">
        <f t="shared" si="6"/>
        <v>253092</v>
      </c>
      <c r="H20" s="11">
        <f t="shared" si="6"/>
        <v>77997</v>
      </c>
      <c r="I20" s="11">
        <f t="shared" si="6"/>
        <v>18615</v>
      </c>
      <c r="J20" s="11">
        <f t="shared" si="6"/>
        <v>51782</v>
      </c>
      <c r="K20" s="11">
        <f t="shared" si="4"/>
        <v>992438</v>
      </c>
    </row>
    <row r="21" spans="1:12" ht="17.25" customHeight="1">
      <c r="A21" s="12" t="s">
        <v>24</v>
      </c>
      <c r="B21" s="13">
        <v>57676</v>
      </c>
      <c r="C21" s="13">
        <v>75853</v>
      </c>
      <c r="D21" s="13">
        <v>92369</v>
      </c>
      <c r="E21" s="13">
        <v>47633</v>
      </c>
      <c r="F21" s="13">
        <v>83045</v>
      </c>
      <c r="G21" s="13">
        <v>134794</v>
      </c>
      <c r="H21" s="13">
        <v>45044</v>
      </c>
      <c r="I21" s="13">
        <v>12138</v>
      </c>
      <c r="J21" s="13">
        <v>31578</v>
      </c>
      <c r="K21" s="11">
        <f t="shared" si="4"/>
        <v>580130</v>
      </c>
      <c r="L21" s="52"/>
    </row>
    <row r="22" spans="1:12" ht="17.25" customHeight="1">
      <c r="A22" s="12" t="s">
        <v>25</v>
      </c>
      <c r="B22" s="13">
        <v>38959</v>
      </c>
      <c r="C22" s="13">
        <v>39818</v>
      </c>
      <c r="D22" s="13">
        <v>52074</v>
      </c>
      <c r="E22" s="13">
        <v>28152</v>
      </c>
      <c r="F22" s="13">
        <v>55545</v>
      </c>
      <c r="G22" s="13">
        <v>111621</v>
      </c>
      <c r="H22" s="13">
        <v>30042</v>
      </c>
      <c r="I22" s="13">
        <v>5775</v>
      </c>
      <c r="J22" s="13">
        <v>18516</v>
      </c>
      <c r="K22" s="11">
        <f t="shared" si="4"/>
        <v>380502</v>
      </c>
      <c r="L22" s="52"/>
    </row>
    <row r="23" spans="1:11" ht="17.25" customHeight="1">
      <c r="A23" s="12" t="s">
        <v>26</v>
      </c>
      <c r="B23" s="13">
        <v>3711</v>
      </c>
      <c r="C23" s="13">
        <v>4519</v>
      </c>
      <c r="D23" s="13">
        <v>5094</v>
      </c>
      <c r="E23" s="13">
        <v>2536</v>
      </c>
      <c r="F23" s="13">
        <v>3968</v>
      </c>
      <c r="G23" s="13">
        <v>6677</v>
      </c>
      <c r="H23" s="13">
        <v>2911</v>
      </c>
      <c r="I23" s="13">
        <v>702</v>
      </c>
      <c r="J23" s="13">
        <v>1688</v>
      </c>
      <c r="K23" s="11">
        <f t="shared" si="4"/>
        <v>31806</v>
      </c>
    </row>
    <row r="24" spans="1:11" ht="17.25" customHeight="1">
      <c r="A24" s="16" t="s">
        <v>27</v>
      </c>
      <c r="B24" s="13">
        <v>32341</v>
      </c>
      <c r="C24" s="13">
        <v>49793</v>
      </c>
      <c r="D24" s="13">
        <v>59974</v>
      </c>
      <c r="E24" s="13">
        <v>31977</v>
      </c>
      <c r="F24" s="13">
        <v>40839</v>
      </c>
      <c r="G24" s="13">
        <v>46042</v>
      </c>
      <c r="H24" s="13">
        <v>21363</v>
      </c>
      <c r="I24" s="13">
        <v>9553</v>
      </c>
      <c r="J24" s="13">
        <v>25227</v>
      </c>
      <c r="K24" s="11">
        <f t="shared" si="4"/>
        <v>317109</v>
      </c>
    </row>
    <row r="25" spans="1:12" ht="17.25" customHeight="1">
      <c r="A25" s="12" t="s">
        <v>28</v>
      </c>
      <c r="B25" s="13">
        <v>20698</v>
      </c>
      <c r="C25" s="13">
        <v>31868</v>
      </c>
      <c r="D25" s="13">
        <v>38383</v>
      </c>
      <c r="E25" s="13">
        <v>20465</v>
      </c>
      <c r="F25" s="13">
        <v>26137</v>
      </c>
      <c r="G25" s="13">
        <v>29467</v>
      </c>
      <c r="H25" s="13">
        <v>13672</v>
      </c>
      <c r="I25" s="13">
        <v>6114</v>
      </c>
      <c r="J25" s="13">
        <v>16145</v>
      </c>
      <c r="K25" s="11">
        <f t="shared" si="4"/>
        <v>202949</v>
      </c>
      <c r="L25" s="52"/>
    </row>
    <row r="26" spans="1:12" ht="17.25" customHeight="1">
      <c r="A26" s="12" t="s">
        <v>29</v>
      </c>
      <c r="B26" s="13">
        <v>11643</v>
      </c>
      <c r="C26" s="13">
        <v>17925</v>
      </c>
      <c r="D26" s="13">
        <v>21591</v>
      </c>
      <c r="E26" s="13">
        <v>11512</v>
      </c>
      <c r="F26" s="13">
        <v>14702</v>
      </c>
      <c r="G26" s="13">
        <v>16575</v>
      </c>
      <c r="H26" s="13">
        <v>7691</v>
      </c>
      <c r="I26" s="13">
        <v>3439</v>
      </c>
      <c r="J26" s="13">
        <v>9082</v>
      </c>
      <c r="K26" s="11">
        <f t="shared" si="4"/>
        <v>114160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3681</v>
      </c>
      <c r="I27" s="11">
        <v>0</v>
      </c>
      <c r="J27" s="11">
        <v>0</v>
      </c>
      <c r="K27" s="11">
        <f t="shared" si="4"/>
        <v>3681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60">
        <f>SUM(B30:B33)</f>
        <v>2.4089</v>
      </c>
      <c r="C29" s="60">
        <f aca="true" t="shared" si="7" ref="C29:J29">SUM(C30:C33)</f>
        <v>2.7482059999999997</v>
      </c>
      <c r="D29" s="60">
        <f t="shared" si="7"/>
        <v>3.09487421</v>
      </c>
      <c r="E29" s="60">
        <f t="shared" si="7"/>
        <v>2.63168698</v>
      </c>
      <c r="F29" s="60">
        <f t="shared" si="7"/>
        <v>2.55473526</v>
      </c>
      <c r="G29" s="60">
        <f t="shared" si="7"/>
        <v>2.1975000000000002</v>
      </c>
      <c r="H29" s="60">
        <f t="shared" si="7"/>
        <v>2.5196</v>
      </c>
      <c r="I29" s="60">
        <f t="shared" si="7"/>
        <v>4.473838</v>
      </c>
      <c r="J29" s="60">
        <f t="shared" si="7"/>
        <v>2.654915</v>
      </c>
      <c r="K29" s="19">
        <v>0</v>
      </c>
    </row>
    <row r="30" spans="1:11" ht="17.25" customHeight="1">
      <c r="A30" s="16" t="s">
        <v>34</v>
      </c>
      <c r="B30" s="32">
        <v>2.4137</v>
      </c>
      <c r="C30" s="32">
        <v>2.747</v>
      </c>
      <c r="D30" s="32">
        <v>3.0995</v>
      </c>
      <c r="E30" s="32">
        <v>2.636</v>
      </c>
      <c r="F30" s="32">
        <v>2.559</v>
      </c>
      <c r="G30" s="32">
        <v>2.2014</v>
      </c>
      <c r="H30" s="32">
        <v>2.5242</v>
      </c>
      <c r="I30" s="32">
        <v>4.4807</v>
      </c>
      <c r="J30" s="32">
        <v>2.6567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0.006106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1" t="s">
        <v>109</v>
      </c>
      <c r="B32" s="62">
        <v>-0.0048</v>
      </c>
      <c r="C32" s="62">
        <v>-0.0049</v>
      </c>
      <c r="D32" s="62">
        <v>-0.00462579</v>
      </c>
      <c r="E32" s="62">
        <v>-0.00431302</v>
      </c>
      <c r="F32" s="62">
        <v>-0.00426474</v>
      </c>
      <c r="G32" s="62">
        <v>-0.0039</v>
      </c>
      <c r="H32" s="62">
        <v>-0.0046</v>
      </c>
      <c r="I32" s="62">
        <v>-0.006862</v>
      </c>
      <c r="J32" s="62">
        <v>-0.001785</v>
      </c>
      <c r="K32" s="63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80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19420.58</v>
      </c>
      <c r="I35" s="19">
        <v>0</v>
      </c>
      <c r="J35" s="19">
        <v>0</v>
      </c>
      <c r="K35" s="23">
        <f>SUM(B35:J35)</f>
        <v>19420.58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+B43+B40</f>
        <v>4091.68</v>
      </c>
      <c r="C39" s="23">
        <f aca="true" t="shared" si="8" ref="C39:J39">+C43+C40</f>
        <v>5773.72</v>
      </c>
      <c r="D39" s="23">
        <f t="shared" si="8"/>
        <v>5251.56</v>
      </c>
      <c r="E39" s="23">
        <f t="shared" si="8"/>
        <v>3244.24</v>
      </c>
      <c r="F39" s="23">
        <f t="shared" si="8"/>
        <v>4716.56</v>
      </c>
      <c r="G39" s="23">
        <f t="shared" si="8"/>
        <v>7002.08</v>
      </c>
      <c r="H39" s="23">
        <f t="shared" si="8"/>
        <v>3715.04</v>
      </c>
      <c r="I39" s="23">
        <f t="shared" si="8"/>
        <v>1065.72</v>
      </c>
      <c r="J39" s="23">
        <f t="shared" si="8"/>
        <v>2217.04</v>
      </c>
      <c r="K39" s="23">
        <f aca="true" t="shared" si="9" ref="K39:K44">SUM(B39:J39)</f>
        <v>37077.64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4" t="s">
        <v>108</v>
      </c>
      <c r="B43" s="65">
        <f>ROUND(B44*B45,2)</f>
        <v>4091.68</v>
      </c>
      <c r="C43" s="65">
        <f>ROUND(C44*C45,2)</f>
        <v>5773.72</v>
      </c>
      <c r="D43" s="65">
        <f aca="true" t="shared" si="10" ref="D43:J43">ROUND(D44*D45,2)</f>
        <v>5251.56</v>
      </c>
      <c r="E43" s="65">
        <f t="shared" si="10"/>
        <v>3244.24</v>
      </c>
      <c r="F43" s="65">
        <f t="shared" si="10"/>
        <v>4716.56</v>
      </c>
      <c r="G43" s="65">
        <f t="shared" si="10"/>
        <v>7002.08</v>
      </c>
      <c r="H43" s="65">
        <f t="shared" si="10"/>
        <v>3715.04</v>
      </c>
      <c r="I43" s="65">
        <f t="shared" si="10"/>
        <v>1065.72</v>
      </c>
      <c r="J43" s="65">
        <f t="shared" si="10"/>
        <v>2217.04</v>
      </c>
      <c r="K43" s="65">
        <f t="shared" si="9"/>
        <v>37077.64</v>
      </c>
    </row>
    <row r="44" spans="1:11" ht="17.25" customHeight="1">
      <c r="A44" s="66" t="s">
        <v>43</v>
      </c>
      <c r="B44" s="67">
        <v>956</v>
      </c>
      <c r="C44" s="67">
        <v>1349</v>
      </c>
      <c r="D44" s="67">
        <v>1227</v>
      </c>
      <c r="E44" s="67">
        <v>758</v>
      </c>
      <c r="F44" s="67">
        <v>1102</v>
      </c>
      <c r="G44" s="67">
        <v>1636</v>
      </c>
      <c r="H44" s="67">
        <v>868</v>
      </c>
      <c r="I44" s="67">
        <v>249</v>
      </c>
      <c r="J44" s="67">
        <v>518</v>
      </c>
      <c r="K44" s="67">
        <f t="shared" si="9"/>
        <v>8663</v>
      </c>
    </row>
    <row r="45" spans="1:12" ht="17.25" customHeight="1">
      <c r="A45" s="66" t="s">
        <v>44</v>
      </c>
      <c r="B45" s="65">
        <v>4.28</v>
      </c>
      <c r="C45" s="65">
        <v>4.28</v>
      </c>
      <c r="D45" s="65">
        <v>4.28</v>
      </c>
      <c r="E45" s="65">
        <v>4.28</v>
      </c>
      <c r="F45" s="65">
        <v>4.28</v>
      </c>
      <c r="G45" s="65">
        <v>4.28</v>
      </c>
      <c r="H45" s="65">
        <v>4.28</v>
      </c>
      <c r="I45" s="65">
        <v>4.28</v>
      </c>
      <c r="J45" s="63">
        <v>4.28</v>
      </c>
      <c r="K45" s="65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+B48+B56</f>
        <v>819409.72</v>
      </c>
      <c r="C47" s="22">
        <f aca="true" t="shared" si="11" ref="C47:H47">+C48+C56</f>
        <v>1255629.85</v>
      </c>
      <c r="D47" s="22">
        <f t="shared" si="11"/>
        <v>1586749.76</v>
      </c>
      <c r="E47" s="22">
        <f t="shared" si="11"/>
        <v>765487.3099999999</v>
      </c>
      <c r="F47" s="22">
        <f t="shared" si="11"/>
        <v>1111070.7300000002</v>
      </c>
      <c r="G47" s="22">
        <f t="shared" si="11"/>
        <v>1510098.5000000002</v>
      </c>
      <c r="H47" s="22">
        <f t="shared" si="11"/>
        <v>743462.68</v>
      </c>
      <c r="I47" s="22">
        <f>+I48+I56</f>
        <v>279700.82999999996</v>
      </c>
      <c r="J47" s="22">
        <f>+J48+J56</f>
        <v>510341.62</v>
      </c>
      <c r="K47" s="22">
        <f>SUM(B47:J47)</f>
        <v>8581951</v>
      </c>
    </row>
    <row r="48" spans="1:11" ht="17.25" customHeight="1">
      <c r="A48" s="16" t="s">
        <v>46</v>
      </c>
      <c r="B48" s="23">
        <f>SUM(B49:B55)</f>
        <v>801967.53</v>
      </c>
      <c r="C48" s="23">
        <f aca="true" t="shared" si="12" ref="C48:H48">SUM(C49:C55)</f>
        <v>1233485.28</v>
      </c>
      <c r="D48" s="23">
        <f t="shared" si="12"/>
        <v>1561403.83</v>
      </c>
      <c r="E48" s="23">
        <f t="shared" si="12"/>
        <v>744500.99</v>
      </c>
      <c r="F48" s="23">
        <f t="shared" si="12"/>
        <v>1089199.12</v>
      </c>
      <c r="G48" s="23">
        <f t="shared" si="12"/>
        <v>1482317.8800000001</v>
      </c>
      <c r="H48" s="23">
        <f t="shared" si="12"/>
        <v>724829.1000000001</v>
      </c>
      <c r="I48" s="23">
        <f>SUM(I49:I55)</f>
        <v>279700.82999999996</v>
      </c>
      <c r="J48" s="23">
        <f>SUM(J49:J55)</f>
        <v>497162.22</v>
      </c>
      <c r="K48" s="23">
        <f aca="true" t="shared" si="13" ref="K48:K56">SUM(B48:J48)</f>
        <v>8414566.780000001</v>
      </c>
    </row>
    <row r="49" spans="1:11" ht="17.25" customHeight="1">
      <c r="A49" s="34" t="s">
        <v>47</v>
      </c>
      <c r="B49" s="23">
        <f aca="true" t="shared" si="14" ref="B49:H49">ROUND(B30*B7,2)</f>
        <v>799465.71</v>
      </c>
      <c r="C49" s="23">
        <f t="shared" si="14"/>
        <v>1227172.8</v>
      </c>
      <c r="D49" s="23">
        <f t="shared" si="14"/>
        <v>1558478.19</v>
      </c>
      <c r="E49" s="23">
        <f t="shared" si="14"/>
        <v>742471.58</v>
      </c>
      <c r="F49" s="23">
        <f t="shared" si="14"/>
        <v>1086292.94</v>
      </c>
      <c r="G49" s="23">
        <f t="shared" si="14"/>
        <v>1477934.11</v>
      </c>
      <c r="H49" s="23">
        <f t="shared" si="14"/>
        <v>702974.55</v>
      </c>
      <c r="I49" s="23">
        <f>ROUND(I30*I7,2)</f>
        <v>279062.48</v>
      </c>
      <c r="J49" s="23">
        <f>ROUND(J30*J7,2)</f>
        <v>495277.95</v>
      </c>
      <c r="K49" s="23">
        <f t="shared" si="13"/>
        <v>8369130.310000001</v>
      </c>
    </row>
    <row r="50" spans="1:11" ht="17.25" customHeight="1">
      <c r="A50" s="34" t="s">
        <v>48</v>
      </c>
      <c r="B50" s="19">
        <v>0</v>
      </c>
      <c r="C50" s="23">
        <f>ROUND(C31*C7,2)</f>
        <v>2727.75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2727.75</v>
      </c>
    </row>
    <row r="51" spans="1:11" ht="17.25" customHeight="1">
      <c r="A51" s="68" t="s">
        <v>110</v>
      </c>
      <c r="B51" s="69">
        <f>ROUND(B32*B7,2)</f>
        <v>-1589.86</v>
      </c>
      <c r="C51" s="69">
        <f>ROUND(C32*C7,2)</f>
        <v>-2188.99</v>
      </c>
      <c r="D51" s="69">
        <f aca="true" t="shared" si="15" ref="D51:J51">ROUND(D32*D7,2)</f>
        <v>-2325.92</v>
      </c>
      <c r="E51" s="69">
        <f t="shared" si="15"/>
        <v>-1214.83</v>
      </c>
      <c r="F51" s="69">
        <f t="shared" si="15"/>
        <v>-1810.38</v>
      </c>
      <c r="G51" s="69">
        <f t="shared" si="15"/>
        <v>-2618.31</v>
      </c>
      <c r="H51" s="69">
        <f t="shared" si="15"/>
        <v>-1281.07</v>
      </c>
      <c r="I51" s="69">
        <f t="shared" si="15"/>
        <v>-427.37</v>
      </c>
      <c r="J51" s="69">
        <f t="shared" si="15"/>
        <v>-332.77</v>
      </c>
      <c r="K51" s="69">
        <f>SUM(B51:J51)</f>
        <v>-13789.5</v>
      </c>
    </row>
    <row r="52" spans="1:11" ht="17.25" customHeight="1">
      <c r="A52" s="34" t="s">
        <v>49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50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19420.58</v>
      </c>
      <c r="I53" s="31">
        <f>+I35</f>
        <v>0</v>
      </c>
      <c r="J53" s="31">
        <f>+J35</f>
        <v>0</v>
      </c>
      <c r="K53" s="23">
        <f t="shared" si="13"/>
        <v>19420.58</v>
      </c>
    </row>
    <row r="54" spans="1:11" ht="17.25" customHeight="1">
      <c r="A54" s="12" t="s">
        <v>51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52</v>
      </c>
      <c r="B55" s="36">
        <v>4091.68</v>
      </c>
      <c r="C55" s="36">
        <v>5773.72</v>
      </c>
      <c r="D55" s="36">
        <v>5251.56</v>
      </c>
      <c r="E55" s="19">
        <v>3244.24</v>
      </c>
      <c r="F55" s="36">
        <v>4716.56</v>
      </c>
      <c r="G55" s="36">
        <v>7002.08</v>
      </c>
      <c r="H55" s="36">
        <v>3715.04</v>
      </c>
      <c r="I55" s="36">
        <v>1065.72</v>
      </c>
      <c r="J55" s="19">
        <v>2217.04</v>
      </c>
      <c r="K55" s="23">
        <f t="shared" si="13"/>
        <v>37077.64</v>
      </c>
    </row>
    <row r="56" spans="1:11" ht="17.25" customHeight="1">
      <c r="A56" s="16" t="s">
        <v>53</v>
      </c>
      <c r="B56" s="36">
        <v>17442.19</v>
      </c>
      <c r="C56" s="36">
        <v>22144.57</v>
      </c>
      <c r="D56" s="36">
        <v>25345.93</v>
      </c>
      <c r="E56" s="36">
        <v>20986.32</v>
      </c>
      <c r="F56" s="36">
        <v>21871.61</v>
      </c>
      <c r="G56" s="36">
        <v>27780.62</v>
      </c>
      <c r="H56" s="36">
        <v>18633.58</v>
      </c>
      <c r="I56" s="19">
        <v>0</v>
      </c>
      <c r="J56" s="36">
        <v>13179.4</v>
      </c>
      <c r="K56" s="36">
        <f t="shared" si="13"/>
        <v>167384.22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49"/>
      <c r="B58" s="58">
        <v>0</v>
      </c>
      <c r="C58" s="58">
        <v>0</v>
      </c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54</v>
      </c>
      <c r="B60" s="35">
        <f aca="true" t="shared" si="16" ref="B60:J60">+B61+B68+B94+B95</f>
        <v>-114250.62</v>
      </c>
      <c r="C60" s="35">
        <f t="shared" si="16"/>
        <v>-177062.31</v>
      </c>
      <c r="D60" s="35">
        <f t="shared" si="16"/>
        <v>-166136.19</v>
      </c>
      <c r="E60" s="35">
        <f t="shared" si="16"/>
        <v>-108956.9</v>
      </c>
      <c r="F60" s="35">
        <f t="shared" si="16"/>
        <v>-118276.81</v>
      </c>
      <c r="G60" s="35">
        <f t="shared" si="16"/>
        <v>-137137.58</v>
      </c>
      <c r="H60" s="35">
        <f t="shared" si="16"/>
        <v>-117045.06</v>
      </c>
      <c r="I60" s="35">
        <f t="shared" si="16"/>
        <v>-29388.35</v>
      </c>
      <c r="J60" s="35">
        <f t="shared" si="16"/>
        <v>-64074.61</v>
      </c>
      <c r="K60" s="35">
        <f>SUM(B60:J60)</f>
        <v>-1032328.4299999999</v>
      </c>
    </row>
    <row r="61" spans="1:11" ht="18.75" customHeight="1">
      <c r="A61" s="16" t="s">
        <v>78</v>
      </c>
      <c r="B61" s="35">
        <f aca="true" t="shared" si="17" ref="B61:J61">B62+B63+B64+B65+B66+B67</f>
        <v>-114019.5</v>
      </c>
      <c r="C61" s="35">
        <f t="shared" si="17"/>
        <v>-176617</v>
      </c>
      <c r="D61" s="35">
        <f t="shared" si="17"/>
        <v>-164321.5</v>
      </c>
      <c r="E61" s="35">
        <f t="shared" si="17"/>
        <v>-102445</v>
      </c>
      <c r="F61" s="35">
        <f t="shared" si="17"/>
        <v>-117173</v>
      </c>
      <c r="G61" s="35">
        <f t="shared" si="17"/>
        <v>-136965.5</v>
      </c>
      <c r="H61" s="35">
        <f t="shared" si="17"/>
        <v>-117036.5</v>
      </c>
      <c r="I61" s="35">
        <f t="shared" si="17"/>
        <v>-23814</v>
      </c>
      <c r="J61" s="35">
        <f t="shared" si="17"/>
        <v>-54939.5</v>
      </c>
      <c r="K61" s="35">
        <f aca="true" t="shared" si="18" ref="K61:K94">SUM(B61:J61)</f>
        <v>-1007331.5</v>
      </c>
    </row>
    <row r="62" spans="1:11" ht="18.75" customHeight="1">
      <c r="A62" s="12" t="s">
        <v>79</v>
      </c>
      <c r="B62" s="35">
        <f>-ROUND(B9*$D$3,2)</f>
        <v>-114019.5</v>
      </c>
      <c r="C62" s="35">
        <f aca="true" t="shared" si="19" ref="C62:J62">-ROUND(C9*$D$3,2)</f>
        <v>-176617</v>
      </c>
      <c r="D62" s="35">
        <f t="shared" si="19"/>
        <v>-164321.5</v>
      </c>
      <c r="E62" s="35">
        <f t="shared" si="19"/>
        <v>-102445</v>
      </c>
      <c r="F62" s="35">
        <f t="shared" si="19"/>
        <v>-117173</v>
      </c>
      <c r="G62" s="35">
        <f t="shared" si="19"/>
        <v>-136965.5</v>
      </c>
      <c r="H62" s="35">
        <f t="shared" si="19"/>
        <v>-117036.5</v>
      </c>
      <c r="I62" s="35">
        <f t="shared" si="19"/>
        <v>-23814</v>
      </c>
      <c r="J62" s="35">
        <f t="shared" si="19"/>
        <v>-54939.5</v>
      </c>
      <c r="K62" s="35">
        <f t="shared" si="18"/>
        <v>-1007331.5</v>
      </c>
    </row>
    <row r="63" spans="1:11" ht="18.75" customHeight="1">
      <c r="A63" s="12" t="s">
        <v>55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</row>
    <row r="64" spans="1:11" ht="18.75" customHeight="1">
      <c r="A64" s="12" t="s">
        <v>104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111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56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57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83</v>
      </c>
      <c r="B68" s="35">
        <f aca="true" t="shared" si="20" ref="B68:J68">SUM(B69:B92)</f>
        <v>-231.12</v>
      </c>
      <c r="C68" s="35">
        <f t="shared" si="20"/>
        <v>-445.31</v>
      </c>
      <c r="D68" s="35">
        <f t="shared" si="20"/>
        <v>-1814.69</v>
      </c>
      <c r="E68" s="35">
        <f t="shared" si="20"/>
        <v>-6511.9</v>
      </c>
      <c r="F68" s="35">
        <f t="shared" si="20"/>
        <v>-1103.81</v>
      </c>
      <c r="G68" s="35">
        <f t="shared" si="20"/>
        <v>-172.08</v>
      </c>
      <c r="H68" s="35">
        <f t="shared" si="20"/>
        <v>-8.56</v>
      </c>
      <c r="I68" s="35">
        <f t="shared" si="20"/>
        <v>-5574.35</v>
      </c>
      <c r="J68" s="35">
        <f t="shared" si="20"/>
        <v>-9135.11</v>
      </c>
      <c r="K68" s="35">
        <f t="shared" si="18"/>
        <v>-24996.93</v>
      </c>
    </row>
    <row r="69" spans="1:11" ht="18.75" customHeight="1">
      <c r="A69" s="12" t="s">
        <v>58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f t="shared" si="18"/>
        <v>0</v>
      </c>
    </row>
    <row r="70" spans="1:11" ht="18.75" customHeight="1">
      <c r="A70" s="12" t="s">
        <v>59</v>
      </c>
      <c r="B70" s="19">
        <v>0</v>
      </c>
      <c r="C70" s="35">
        <v>-149.99</v>
      </c>
      <c r="D70" s="35">
        <v>-18</v>
      </c>
      <c r="E70" s="19">
        <v>0</v>
      </c>
      <c r="F70" s="19">
        <v>0</v>
      </c>
      <c r="G70" s="35">
        <v>-18</v>
      </c>
      <c r="H70" s="19">
        <v>0</v>
      </c>
      <c r="I70" s="19">
        <v>0</v>
      </c>
      <c r="J70" s="19">
        <v>0</v>
      </c>
      <c r="K70" s="35">
        <f t="shared" si="18"/>
        <v>-185.99</v>
      </c>
    </row>
    <row r="71" spans="1:11" ht="18.75" customHeight="1">
      <c r="A71" s="12" t="s">
        <v>60</v>
      </c>
      <c r="B71" s="19">
        <v>0</v>
      </c>
      <c r="C71" s="19">
        <v>0</v>
      </c>
      <c r="D71" s="35">
        <v>-1103.33</v>
      </c>
      <c r="E71" s="19">
        <v>0</v>
      </c>
      <c r="F71" s="35">
        <v>-393.33</v>
      </c>
      <c r="G71" s="19">
        <v>0</v>
      </c>
      <c r="H71" s="19">
        <v>0</v>
      </c>
      <c r="I71" s="47">
        <v>-2050.12</v>
      </c>
      <c r="J71" s="19">
        <v>0</v>
      </c>
      <c r="K71" s="35">
        <f t="shared" si="18"/>
        <v>-3546.7799999999997</v>
      </c>
    </row>
    <row r="72" spans="1:11" ht="18.75" customHeight="1">
      <c r="A72" s="12" t="s">
        <v>61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</row>
    <row r="73" spans="1:11" ht="18.75" customHeight="1">
      <c r="A73" s="34" t="s">
        <v>62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12" t="s">
        <v>63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8"/>
        <v>0</v>
      </c>
    </row>
    <row r="75" spans="1:11" ht="18.75" customHeight="1">
      <c r="A75" s="12" t="s">
        <v>64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65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66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67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68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69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70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71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72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81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84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85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89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90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91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2" ht="18.75" customHeight="1">
      <c r="A90" s="12" t="s">
        <v>92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  <c r="L90" s="56"/>
    </row>
    <row r="91" spans="1:12" ht="18.75" customHeight="1">
      <c r="A91" s="12" t="s">
        <v>124</v>
      </c>
      <c r="B91" s="35">
        <v>-231.12</v>
      </c>
      <c r="C91" s="35">
        <v>-295.32</v>
      </c>
      <c r="D91" s="35">
        <v>-693.36</v>
      </c>
      <c r="E91" s="35">
        <v>-158.36</v>
      </c>
      <c r="F91" s="35">
        <v>-710.48</v>
      </c>
      <c r="G91" s="35">
        <v>-154.08</v>
      </c>
      <c r="H91" s="35">
        <v>-8.56</v>
      </c>
      <c r="I91" s="35">
        <v>0</v>
      </c>
      <c r="J91" s="35">
        <v>0</v>
      </c>
      <c r="K91" s="35">
        <f t="shared" si="18"/>
        <v>-2251.28</v>
      </c>
      <c r="L91" s="55"/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48">
        <v>-6353.54</v>
      </c>
      <c r="F92" s="19">
        <v>0</v>
      </c>
      <c r="G92" s="19">
        <v>0</v>
      </c>
      <c r="H92" s="19">
        <v>0</v>
      </c>
      <c r="I92" s="48">
        <v>-3524.23</v>
      </c>
      <c r="J92" s="48">
        <v>-9135.11</v>
      </c>
      <c r="K92" s="48">
        <f t="shared" si="18"/>
        <v>-19012.88</v>
      </c>
      <c r="L92" s="55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8"/>
      <c r="L93" s="55"/>
    </row>
    <row r="94" spans="1:12" ht="18.75" customHeight="1">
      <c r="A94" s="16" t="s">
        <v>98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t="shared" si="18"/>
        <v>0</v>
      </c>
      <c r="L94" s="55"/>
    </row>
    <row r="95" spans="1:12" ht="18.75" customHeight="1">
      <c r="A95" s="16" t="s">
        <v>107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6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1">
        <f>SUM(B96:J96)</f>
        <v>0</v>
      </c>
      <c r="L96" s="54"/>
    </row>
    <row r="97" spans="1:12" ht="18.75" customHeight="1">
      <c r="A97" s="16" t="s">
        <v>87</v>
      </c>
      <c r="B97" s="24">
        <f aca="true" t="shared" si="21" ref="B97:H97">+B98+B99</f>
        <v>705159.1</v>
      </c>
      <c r="C97" s="24">
        <f t="shared" si="21"/>
        <v>1078567.54</v>
      </c>
      <c r="D97" s="24">
        <f t="shared" si="21"/>
        <v>1420613.57</v>
      </c>
      <c r="E97" s="24">
        <f t="shared" si="21"/>
        <v>656530.4099999999</v>
      </c>
      <c r="F97" s="24">
        <f t="shared" si="21"/>
        <v>992793.92</v>
      </c>
      <c r="G97" s="24">
        <f t="shared" si="21"/>
        <v>1372960.9200000002</v>
      </c>
      <c r="H97" s="24">
        <f t="shared" si="21"/>
        <v>626417.62</v>
      </c>
      <c r="I97" s="24">
        <f>+I98+I99</f>
        <v>250312.47999999995</v>
      </c>
      <c r="J97" s="24">
        <f>+J98+J99</f>
        <v>446267.01</v>
      </c>
      <c r="K97" s="48">
        <f>SUM(B97:J97)</f>
        <v>7549622.569999999</v>
      </c>
      <c r="L97" s="54"/>
    </row>
    <row r="98" spans="1:12" ht="18.75" customHeight="1">
      <c r="A98" s="16" t="s">
        <v>86</v>
      </c>
      <c r="B98" s="24">
        <f aca="true" t="shared" si="22" ref="B98:J98">+B48+B61+B68+B94</f>
        <v>687716.91</v>
      </c>
      <c r="C98" s="24">
        <f t="shared" si="22"/>
        <v>1056422.97</v>
      </c>
      <c r="D98" s="24">
        <f t="shared" si="22"/>
        <v>1395267.6400000001</v>
      </c>
      <c r="E98" s="24">
        <f t="shared" si="22"/>
        <v>635544.09</v>
      </c>
      <c r="F98" s="24">
        <f t="shared" si="22"/>
        <v>970922.31</v>
      </c>
      <c r="G98" s="24">
        <f t="shared" si="22"/>
        <v>1345180.3</v>
      </c>
      <c r="H98" s="24">
        <f t="shared" si="22"/>
        <v>607784.04</v>
      </c>
      <c r="I98" s="24">
        <f t="shared" si="22"/>
        <v>250312.47999999995</v>
      </c>
      <c r="J98" s="24">
        <f t="shared" si="22"/>
        <v>433087.61</v>
      </c>
      <c r="K98" s="48">
        <f>SUM(B98:J98)</f>
        <v>7382238.35</v>
      </c>
      <c r="L98" s="54"/>
    </row>
    <row r="99" spans="1:11" ht="18" customHeight="1">
      <c r="A99" s="16" t="s">
        <v>105</v>
      </c>
      <c r="B99" s="24">
        <f aca="true" t="shared" si="23" ref="B99:J99">IF(+B56+B95+B100&lt;0,0,(B56+B95+B100))</f>
        <v>17442.19</v>
      </c>
      <c r="C99" s="24">
        <f t="shared" si="23"/>
        <v>22144.57</v>
      </c>
      <c r="D99" s="24">
        <f t="shared" si="23"/>
        <v>25345.93</v>
      </c>
      <c r="E99" s="24">
        <f t="shared" si="23"/>
        <v>20986.32</v>
      </c>
      <c r="F99" s="24">
        <f t="shared" si="23"/>
        <v>21871.61</v>
      </c>
      <c r="G99" s="24">
        <f t="shared" si="23"/>
        <v>27780.62</v>
      </c>
      <c r="H99" s="24">
        <f t="shared" si="23"/>
        <v>18633.58</v>
      </c>
      <c r="I99" s="19">
        <f t="shared" si="23"/>
        <v>0</v>
      </c>
      <c r="J99" s="24">
        <f t="shared" si="23"/>
        <v>13179.4</v>
      </c>
      <c r="K99" s="48">
        <f>SUM(B99:J99)</f>
        <v>167384.22</v>
      </c>
    </row>
    <row r="100" spans="1:13" ht="18.75" customHeight="1">
      <c r="A100" s="16" t="s">
        <v>88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>SUM(B100:J100)</f>
        <v>0</v>
      </c>
      <c r="M100" s="57"/>
    </row>
    <row r="101" spans="1:11" ht="18.75" customHeight="1">
      <c r="A101" s="16" t="s">
        <v>106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8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</row>
    <row r="104" spans="1:11" ht="18.75" customHeight="1">
      <c r="A104" s="8"/>
      <c r="B104" s="45">
        <v>0</v>
      </c>
      <c r="C104" s="45">
        <v>0</v>
      </c>
      <c r="D104" s="45">
        <v>0</v>
      </c>
      <c r="E104" s="45">
        <v>0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/>
    </row>
    <row r="105" spans="1:12" ht="18.75" customHeight="1">
      <c r="A105" s="25" t="s">
        <v>73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1">
        <f>SUM(K106:K122)</f>
        <v>7549622.58</v>
      </c>
      <c r="L105" s="54"/>
    </row>
    <row r="106" spans="1:11" ht="18.75" customHeight="1">
      <c r="A106" s="26" t="s">
        <v>74</v>
      </c>
      <c r="B106" s="27">
        <v>92560.23</v>
      </c>
      <c r="C106" s="40">
        <v>0</v>
      </c>
      <c r="D106" s="40"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1">
        <f>SUM(B106:J106)</f>
        <v>92560.23</v>
      </c>
    </row>
    <row r="107" spans="1:11" ht="18.75" customHeight="1">
      <c r="A107" s="26" t="s">
        <v>75</v>
      </c>
      <c r="B107" s="27">
        <v>612598.87</v>
      </c>
      <c r="C107" s="40">
        <v>0</v>
      </c>
      <c r="D107" s="40">
        <v>0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1">
        <f aca="true" t="shared" si="24" ref="K107:K122">SUM(B107:J107)</f>
        <v>612598.87</v>
      </c>
    </row>
    <row r="108" spans="1:11" ht="18.75" customHeight="1">
      <c r="A108" s="26" t="s">
        <v>76</v>
      </c>
      <c r="B108" s="40">
        <v>0</v>
      </c>
      <c r="C108" s="27">
        <f>+C97</f>
        <v>1078567.54</v>
      </c>
      <c r="D108" s="40">
        <v>0</v>
      </c>
      <c r="E108" s="40">
        <v>0</v>
      </c>
      <c r="F108" s="40">
        <v>0</v>
      </c>
      <c r="G108" s="40">
        <v>0</v>
      </c>
      <c r="H108" s="40">
        <v>0</v>
      </c>
      <c r="I108" s="40">
        <v>0</v>
      </c>
      <c r="J108" s="40">
        <v>0</v>
      </c>
      <c r="K108" s="41">
        <f t="shared" si="24"/>
        <v>1078567.54</v>
      </c>
    </row>
    <row r="109" spans="1:11" ht="18.75" customHeight="1">
      <c r="A109" s="26" t="s">
        <v>77</v>
      </c>
      <c r="B109" s="40">
        <v>0</v>
      </c>
      <c r="C109" s="40">
        <v>0</v>
      </c>
      <c r="D109" s="27">
        <f>+D97</f>
        <v>1420613.57</v>
      </c>
      <c r="E109" s="40">
        <v>0</v>
      </c>
      <c r="F109" s="40">
        <v>0</v>
      </c>
      <c r="G109" s="40">
        <v>0</v>
      </c>
      <c r="H109" s="40">
        <v>0</v>
      </c>
      <c r="I109" s="40">
        <v>0</v>
      </c>
      <c r="J109" s="40">
        <v>0</v>
      </c>
      <c r="K109" s="41">
        <f t="shared" si="24"/>
        <v>1420613.57</v>
      </c>
    </row>
    <row r="110" spans="1:11" ht="18.75" customHeight="1">
      <c r="A110" s="26" t="s">
        <v>93</v>
      </c>
      <c r="B110" s="40">
        <v>0</v>
      </c>
      <c r="C110" s="40">
        <v>0</v>
      </c>
      <c r="D110" s="40">
        <v>0</v>
      </c>
      <c r="E110" s="27">
        <f>+E97</f>
        <v>656530.4099999999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1">
        <f t="shared" si="24"/>
        <v>656530.4099999999</v>
      </c>
    </row>
    <row r="111" spans="1:11" ht="18.75" customHeight="1">
      <c r="A111" s="70" t="s">
        <v>112</v>
      </c>
      <c r="B111" s="40">
        <v>0</v>
      </c>
      <c r="C111" s="40">
        <v>0</v>
      </c>
      <c r="D111" s="40">
        <v>0</v>
      </c>
      <c r="E111" s="40">
        <v>0</v>
      </c>
      <c r="F111" s="27">
        <v>186478.95</v>
      </c>
      <c r="G111" s="40">
        <v>0</v>
      </c>
      <c r="H111" s="40">
        <v>0</v>
      </c>
      <c r="I111" s="40">
        <v>0</v>
      </c>
      <c r="J111" s="40">
        <v>0</v>
      </c>
      <c r="K111" s="41">
        <f t="shared" si="24"/>
        <v>186478.95</v>
      </c>
    </row>
    <row r="112" spans="1:11" ht="18.75" customHeight="1">
      <c r="A112" s="70" t="s">
        <v>113</v>
      </c>
      <c r="B112" s="40">
        <v>0</v>
      </c>
      <c r="C112" s="40">
        <v>0</v>
      </c>
      <c r="D112" s="40">
        <v>0</v>
      </c>
      <c r="E112" s="40">
        <v>0</v>
      </c>
      <c r="F112" s="27">
        <v>349850.67</v>
      </c>
      <c r="G112" s="40">
        <v>0</v>
      </c>
      <c r="H112" s="40">
        <v>0</v>
      </c>
      <c r="I112" s="40">
        <v>0</v>
      </c>
      <c r="J112" s="40">
        <v>0</v>
      </c>
      <c r="K112" s="41">
        <f t="shared" si="24"/>
        <v>349850.67</v>
      </c>
    </row>
    <row r="113" spans="1:11" ht="18.75" customHeight="1">
      <c r="A113" s="70" t="s">
        <v>114</v>
      </c>
      <c r="B113" s="40">
        <v>0</v>
      </c>
      <c r="C113" s="40">
        <v>0</v>
      </c>
      <c r="D113" s="40">
        <v>0</v>
      </c>
      <c r="E113" s="40">
        <v>0</v>
      </c>
      <c r="F113" s="27">
        <v>456464.3</v>
      </c>
      <c r="G113" s="40">
        <v>0</v>
      </c>
      <c r="H113" s="40">
        <v>0</v>
      </c>
      <c r="I113" s="40">
        <v>0</v>
      </c>
      <c r="J113" s="40">
        <v>0</v>
      </c>
      <c r="K113" s="41">
        <f t="shared" si="24"/>
        <v>456464.3</v>
      </c>
    </row>
    <row r="114" spans="1:11" ht="18.75" customHeight="1">
      <c r="A114" s="70" t="s">
        <v>115</v>
      </c>
      <c r="B114" s="40">
        <v>0</v>
      </c>
      <c r="C114" s="40">
        <v>0</v>
      </c>
      <c r="D114" s="40">
        <v>0</v>
      </c>
      <c r="E114" s="40">
        <v>0</v>
      </c>
      <c r="F114" s="40">
        <v>0</v>
      </c>
      <c r="G114" s="27">
        <v>423189.63</v>
      </c>
      <c r="H114" s="40">
        <v>0</v>
      </c>
      <c r="I114" s="40">
        <v>0</v>
      </c>
      <c r="J114" s="40">
        <v>0</v>
      </c>
      <c r="K114" s="41">
        <f t="shared" si="24"/>
        <v>423189.63</v>
      </c>
    </row>
    <row r="115" spans="1:11" ht="18.75" customHeight="1">
      <c r="A115" s="70" t="s">
        <v>116</v>
      </c>
      <c r="B115" s="40">
        <v>0</v>
      </c>
      <c r="C115" s="40">
        <v>0</v>
      </c>
      <c r="D115" s="40">
        <v>0</v>
      </c>
      <c r="E115" s="40">
        <v>0</v>
      </c>
      <c r="F115" s="40">
        <v>0</v>
      </c>
      <c r="G115" s="27">
        <v>35482.62</v>
      </c>
      <c r="H115" s="40">
        <v>0</v>
      </c>
      <c r="I115" s="40">
        <v>0</v>
      </c>
      <c r="J115" s="40">
        <v>0</v>
      </c>
      <c r="K115" s="41">
        <f t="shared" si="24"/>
        <v>35482.62</v>
      </c>
    </row>
    <row r="116" spans="1:11" ht="18.75" customHeight="1">
      <c r="A116" s="70" t="s">
        <v>117</v>
      </c>
      <c r="B116" s="40">
        <v>0</v>
      </c>
      <c r="C116" s="40">
        <v>0</v>
      </c>
      <c r="D116" s="40">
        <v>0</v>
      </c>
      <c r="E116" s="40">
        <v>0</v>
      </c>
      <c r="F116" s="40">
        <v>0</v>
      </c>
      <c r="G116" s="27">
        <v>219621.66</v>
      </c>
      <c r="H116" s="40">
        <v>0</v>
      </c>
      <c r="I116" s="40">
        <v>0</v>
      </c>
      <c r="J116" s="40">
        <v>0</v>
      </c>
      <c r="K116" s="41">
        <f t="shared" si="24"/>
        <v>219621.66</v>
      </c>
    </row>
    <row r="117" spans="1:11" ht="18.75" customHeight="1">
      <c r="A117" s="70" t="s">
        <v>118</v>
      </c>
      <c r="B117" s="40">
        <v>0</v>
      </c>
      <c r="C117" s="40">
        <v>0</v>
      </c>
      <c r="D117" s="40">
        <v>0</v>
      </c>
      <c r="E117" s="40">
        <v>0</v>
      </c>
      <c r="F117" s="40">
        <v>0</v>
      </c>
      <c r="G117" s="27">
        <v>183357.14</v>
      </c>
      <c r="H117" s="40">
        <v>0</v>
      </c>
      <c r="I117" s="40">
        <v>0</v>
      </c>
      <c r="J117" s="40">
        <v>0</v>
      </c>
      <c r="K117" s="41">
        <f t="shared" si="24"/>
        <v>183357.14</v>
      </c>
    </row>
    <row r="118" spans="1:11" ht="18.75" customHeight="1">
      <c r="A118" s="70" t="s">
        <v>119</v>
      </c>
      <c r="B118" s="40">
        <v>0</v>
      </c>
      <c r="C118" s="40">
        <v>0</v>
      </c>
      <c r="D118" s="40">
        <v>0</v>
      </c>
      <c r="E118" s="40">
        <v>0</v>
      </c>
      <c r="F118" s="40">
        <v>0</v>
      </c>
      <c r="G118" s="27">
        <v>511309.87</v>
      </c>
      <c r="H118" s="40">
        <v>0</v>
      </c>
      <c r="I118" s="40">
        <v>0</v>
      </c>
      <c r="J118" s="40">
        <v>0</v>
      </c>
      <c r="K118" s="41">
        <f t="shared" si="24"/>
        <v>511309.87</v>
      </c>
    </row>
    <row r="119" spans="1:11" ht="18.75" customHeight="1">
      <c r="A119" s="70" t="s">
        <v>120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40">
        <v>0</v>
      </c>
      <c r="H119" s="27">
        <v>223453.03</v>
      </c>
      <c r="I119" s="40">
        <v>0</v>
      </c>
      <c r="J119" s="40">
        <v>0</v>
      </c>
      <c r="K119" s="41">
        <f t="shared" si="24"/>
        <v>223453.03</v>
      </c>
    </row>
    <row r="120" spans="1:11" ht="18.75" customHeight="1">
      <c r="A120" s="70" t="s">
        <v>121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40">
        <v>0</v>
      </c>
      <c r="H120" s="27">
        <v>402964.6</v>
      </c>
      <c r="I120" s="40">
        <v>0</v>
      </c>
      <c r="J120" s="40">
        <v>0</v>
      </c>
      <c r="K120" s="41">
        <f t="shared" si="24"/>
        <v>402964.6</v>
      </c>
    </row>
    <row r="121" spans="1:11" ht="18.75" customHeight="1">
      <c r="A121" s="70" t="s">
        <v>122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27">
        <v>250312.48</v>
      </c>
      <c r="J121" s="40">
        <v>0</v>
      </c>
      <c r="K121" s="41">
        <f t="shared" si="24"/>
        <v>250312.48</v>
      </c>
    </row>
    <row r="122" spans="1:11" ht="18.75" customHeight="1">
      <c r="A122" s="71" t="s">
        <v>123</v>
      </c>
      <c r="B122" s="42">
        <v>0</v>
      </c>
      <c r="C122" s="42">
        <v>0</v>
      </c>
      <c r="D122" s="42">
        <v>0</v>
      </c>
      <c r="E122" s="42">
        <v>0</v>
      </c>
      <c r="F122" s="42">
        <v>0</v>
      </c>
      <c r="G122" s="42">
        <v>0</v>
      </c>
      <c r="H122" s="42">
        <v>0</v>
      </c>
      <c r="I122" s="42">
        <v>0</v>
      </c>
      <c r="J122" s="43">
        <v>446267.01</v>
      </c>
      <c r="K122" s="44">
        <f t="shared" si="24"/>
        <v>446267.01</v>
      </c>
    </row>
    <row r="123" spans="1:11" ht="18.75" customHeight="1">
      <c r="A123" s="39"/>
      <c r="B123" s="50">
        <v>0</v>
      </c>
      <c r="C123" s="50">
        <v>0</v>
      </c>
      <c r="D123" s="50">
        <v>0</v>
      </c>
      <c r="E123" s="50">
        <v>0</v>
      </c>
      <c r="F123" s="50">
        <v>0</v>
      </c>
      <c r="G123" s="50">
        <v>0</v>
      </c>
      <c r="H123" s="50">
        <v>0</v>
      </c>
      <c r="I123" s="50">
        <v>0</v>
      </c>
      <c r="J123" s="50">
        <f>J97-J122</f>
        <v>0</v>
      </c>
      <c r="K123" s="51"/>
    </row>
    <row r="124" ht="18.75" customHeight="1">
      <c r="A124" s="59"/>
    </row>
    <row r="125" ht="18.75" customHeight="1">
      <c r="A125" s="39"/>
    </row>
    <row r="126" ht="18.75" customHeight="1">
      <c r="A126" s="39"/>
    </row>
    <row r="127" ht="15.75">
      <c r="A127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2015-04-30T19:06:54Z</dcterms:modified>
  <cp:category/>
  <cp:version/>
  <cp:contentType/>
  <cp:contentStatus/>
</cp:coreProperties>
</file>