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<sst xmlns="http://schemas.openxmlformats.org/spreadsheetml/2006/main" count="126" uniqueCount="126">
  <si>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</si>
  <si>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</si>
  <si>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</si>
  <si>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</si>
  <si>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</si>
  <si>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</si>
  <si>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</si>
  <si>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</si>
  <si>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</si>
  <si>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</si>
  <si>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</si>
  <si>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</si>
  <si>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</si>
  <si>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</si>
  <si>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</si>
  <si>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</si>
  <si>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</si>
  <si>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</si>
  <si>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</si>
  <si>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</si>
  <si>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</si>
  <si>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</si>
  <si>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</si>
  <si>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</si>
  <si>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</si>
  <si>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</si>
  <si>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</si>
  <si>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</si>
  <si>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</si>
  <si>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</si>
  <si>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</si>
  <si>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</si>
  <si>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</si>
  <si>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</si>
  <si>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</si>
  <si>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</si>
  <si>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</si>
  <si>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</si>
  <si>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</si>
  <si>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</si>
  <si>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</si>
  <si>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</si>
  <si>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</si>
  <si>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</si>
  <si>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</si>
  <si>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</si>
  <si>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</si>
  <si>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</si>
  <si>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</si>
  <si>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</si>
  <si>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</si>
  <si>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</si>
  <si>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</si>
  <si>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</si>
  <si>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</si>
  <si>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</si>
  <si>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</si>
  <si>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</si>
  <si>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</si>
  <si>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</si>
  <si>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</si>
  <si>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</si>
  <si>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</si>
  <si>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</si>
  <si>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</si>
  <si>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</si>
  <si>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</si>
  <si>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</si>
  <si>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</si>
  <si>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</si>
  <si>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</si>
  <si>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</si>
  <si>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</si>
  <si>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</si>
  <si>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</si>
  <si>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</si>
  <si>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</si>
  <si>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</si>
  <si>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</si>
  <si>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</si>
  <si>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</si>
  <si>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</si>
  <si>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</si>
  <si>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</si>
  <si>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</si>
  <si>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</si>
  <si>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</si>
  <si>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</si>
  <si>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</si>
  <si>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</si>
  <si>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</si>
  <si>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</si>
  <si>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</si>
  <si>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</si>
  <si>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</si>
  <si>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</si>
  <si>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</si>
  <si>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</si>
  <si>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</si>
  <si>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</si>
  <si>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</si>
  <si>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</si>
  <si>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</si>
  <si>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</si>
  <si>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</si>
  <si>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</si>
  <si>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</si>
  <si>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</si>
  <si>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</si>
  <si>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</si>
  <si>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</si>
  <si>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</si>
  <si>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</si>
  <si>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</si>
  <si>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</si>
  <si>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</si>
  <si>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</si>
  <si>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</si>
  <si>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</si>
  <si>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</si>
  <si>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</si>
  <si>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</si>
  <si>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</si>
  <si>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</si>
  <si>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</si>
  <si>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24/04/15 - VENCIMENTO 04/05/15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</si>
</sst>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598896</v>
      </c>
      <c r="C7" s="9">
        <f t="shared" si="0"/>
        <v>803783</v>
      </c>
      <c r="D7" s="9">
        <f t="shared" si="0"/>
        <v>832482</v>
      </c>
      <c r="E7" s="9">
        <f t="shared" si="0"/>
        <v>553049</v>
      </c>
      <c r="F7" s="9">
        <f t="shared" si="0"/>
        <v>759518</v>
      </c>
      <c r="G7" s="9">
        <f t="shared" si="0"/>
        <v>1245699</v>
      </c>
      <c r="H7" s="9">
        <f t="shared" si="0"/>
        <v>568355</v>
      </c>
      <c r="I7" s="9">
        <f t="shared" si="0"/>
        <v>127275</v>
      </c>
      <c r="J7" s="9">
        <f t="shared" si="0"/>
        <v>311582</v>
      </c>
      <c r="K7" s="9">
        <f t="shared" si="0"/>
        <v>5800639</v>
      </c>
      <c r="L7" s="52"/>
    </row>
    <row r="8" spans="1:11" ht="17.25" customHeight="1">
      <c r="A8" s="10" t="s">
        <v>103</v>
      </c>
      <c r="B8" s="11">
        <f>B9+B12+B16</f>
        <v>362901</v>
      </c>
      <c r="C8" s="11">
        <f aca="true" t="shared" si="1" ref="C8:J8">C9+C12+C16</f>
        <v>498395</v>
      </c>
      <c r="D8" s="11">
        <f t="shared" si="1"/>
        <v>485520</v>
      </c>
      <c r="E8" s="11">
        <f t="shared" si="1"/>
        <v>335944</v>
      </c>
      <c r="F8" s="11">
        <f t="shared" si="1"/>
        <v>438442</v>
      </c>
      <c r="G8" s="11">
        <f t="shared" si="1"/>
        <v>702450</v>
      </c>
      <c r="H8" s="11">
        <f t="shared" si="1"/>
        <v>359047</v>
      </c>
      <c r="I8" s="11">
        <f t="shared" si="1"/>
        <v>70538</v>
      </c>
      <c r="J8" s="11">
        <f t="shared" si="1"/>
        <v>181607</v>
      </c>
      <c r="K8" s="11">
        <f>SUM(B8:J8)</f>
        <v>3434844</v>
      </c>
    </row>
    <row r="9" spans="1:11" ht="17.25" customHeight="1">
      <c r="A9" s="15" t="s">
        <v>17</v>
      </c>
      <c r="B9" s="13">
        <f>+B10+B11</f>
        <v>45725</v>
      </c>
      <c r="C9" s="13">
        <f aca="true" t="shared" si="2" ref="C9:J9">+C10+C11</f>
        <v>66992</v>
      </c>
      <c r="D9" s="13">
        <f t="shared" si="2"/>
        <v>58705</v>
      </c>
      <c r="E9" s="13">
        <f t="shared" si="2"/>
        <v>42395</v>
      </c>
      <c r="F9" s="13">
        <f t="shared" si="2"/>
        <v>48567</v>
      </c>
      <c r="G9" s="13">
        <f t="shared" si="2"/>
        <v>61117</v>
      </c>
      <c r="H9" s="13">
        <f t="shared" si="2"/>
        <v>56794</v>
      </c>
      <c r="I9" s="13">
        <f t="shared" si="2"/>
        <v>10416</v>
      </c>
      <c r="J9" s="13">
        <f t="shared" si="2"/>
        <v>19525</v>
      </c>
      <c r="K9" s="11">
        <f>SUM(B9:J9)</f>
        <v>410236</v>
      </c>
    </row>
    <row r="10" spans="1:11" ht="17.25" customHeight="1">
      <c r="A10" s="29" t="s">
        <v>18</v>
      </c>
      <c r="B10" s="13">
        <v>45725</v>
      </c>
      <c r="C10" s="13">
        <v>66992</v>
      </c>
      <c r="D10" s="13">
        <v>58705</v>
      </c>
      <c r="E10" s="13">
        <v>42395</v>
      </c>
      <c r="F10" s="13">
        <v>48567</v>
      </c>
      <c r="G10" s="13">
        <v>61117</v>
      </c>
      <c r="H10" s="13">
        <v>56794</v>
      </c>
      <c r="I10" s="13">
        <v>10416</v>
      </c>
      <c r="J10" s="13">
        <v>19525</v>
      </c>
      <c r="K10" s="11">
        <f>SUM(B10:J10)</f>
        <v>410236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267995</v>
      </c>
      <c r="C12" s="17">
        <f t="shared" si="3"/>
        <v>365497</v>
      </c>
      <c r="D12" s="17">
        <f t="shared" si="3"/>
        <v>365849</v>
      </c>
      <c r="E12" s="17">
        <f t="shared" si="3"/>
        <v>254067</v>
      </c>
      <c r="F12" s="17">
        <f t="shared" si="3"/>
        <v>335196</v>
      </c>
      <c r="G12" s="17">
        <f t="shared" si="3"/>
        <v>557830</v>
      </c>
      <c r="H12" s="17">
        <f t="shared" si="3"/>
        <v>261482</v>
      </c>
      <c r="I12" s="17">
        <f t="shared" si="3"/>
        <v>50517</v>
      </c>
      <c r="J12" s="17">
        <f t="shared" si="3"/>
        <v>137641</v>
      </c>
      <c r="K12" s="11">
        <f aca="true" t="shared" si="4" ref="K12:K27">SUM(B12:J12)</f>
        <v>2596074</v>
      </c>
    </row>
    <row r="13" spans="1:13" ht="17.25" customHeight="1">
      <c r="A13" s="14" t="s">
        <v>20</v>
      </c>
      <c r="B13" s="13">
        <v>133722</v>
      </c>
      <c r="C13" s="13">
        <v>192458</v>
      </c>
      <c r="D13" s="13">
        <v>195477</v>
      </c>
      <c r="E13" s="13">
        <v>132830</v>
      </c>
      <c r="F13" s="13">
        <v>176120</v>
      </c>
      <c r="G13" s="13">
        <v>278326</v>
      </c>
      <c r="H13" s="13">
        <v>125401</v>
      </c>
      <c r="I13" s="13">
        <v>28259</v>
      </c>
      <c r="J13" s="13">
        <v>74653</v>
      </c>
      <c r="K13" s="11">
        <f t="shared" si="4"/>
        <v>1337246</v>
      </c>
      <c r="L13" s="52"/>
      <c r="M13" s="53"/>
    </row>
    <row r="14" spans="1:12" ht="17.25" customHeight="1">
      <c r="A14" s="14" t="s">
        <v>21</v>
      </c>
      <c r="B14" s="13">
        <v>117116</v>
      </c>
      <c r="C14" s="13">
        <v>147393</v>
      </c>
      <c r="D14" s="13">
        <v>146580</v>
      </c>
      <c r="E14" s="13">
        <v>105194</v>
      </c>
      <c r="F14" s="13">
        <v>140136</v>
      </c>
      <c r="G14" s="13">
        <v>251278</v>
      </c>
      <c r="H14" s="13">
        <v>114292</v>
      </c>
      <c r="I14" s="13">
        <v>18101</v>
      </c>
      <c r="J14" s="13">
        <v>55325</v>
      </c>
      <c r="K14" s="11">
        <f t="shared" si="4"/>
        <v>1095415</v>
      </c>
      <c r="L14" s="52"/>
    </row>
    <row r="15" spans="1:11" ht="17.25" customHeight="1">
      <c r="A15" s="14" t="s">
        <v>22</v>
      </c>
      <c r="B15" s="13">
        <v>17157</v>
      </c>
      <c r="C15" s="13">
        <v>25646</v>
      </c>
      <c r="D15" s="13">
        <v>23792</v>
      </c>
      <c r="E15" s="13">
        <v>16043</v>
      </c>
      <c r="F15" s="13">
        <v>18940</v>
      </c>
      <c r="G15" s="13">
        <v>28226</v>
      </c>
      <c r="H15" s="13">
        <v>21789</v>
      </c>
      <c r="I15" s="13">
        <v>4157</v>
      </c>
      <c r="J15" s="13">
        <v>7663</v>
      </c>
      <c r="K15" s="11">
        <f t="shared" si="4"/>
        <v>163413</v>
      </c>
    </row>
    <row r="16" spans="1:11" ht="17.25" customHeight="1">
      <c r="A16" s="15" t="s">
        <v>99</v>
      </c>
      <c r="B16" s="13">
        <f>B17+B18+B19</f>
        <v>49181</v>
      </c>
      <c r="C16" s="13">
        <f aca="true" t="shared" si="5" ref="C16:J16">C17+C18+C19</f>
        <v>65906</v>
      </c>
      <c r="D16" s="13">
        <f t="shared" si="5"/>
        <v>60966</v>
      </c>
      <c r="E16" s="13">
        <f t="shared" si="5"/>
        <v>39482</v>
      </c>
      <c r="F16" s="13">
        <f t="shared" si="5"/>
        <v>54679</v>
      </c>
      <c r="G16" s="13">
        <f t="shared" si="5"/>
        <v>83503</v>
      </c>
      <c r="H16" s="13">
        <f t="shared" si="5"/>
        <v>40771</v>
      </c>
      <c r="I16" s="13">
        <f t="shared" si="5"/>
        <v>9605</v>
      </c>
      <c r="J16" s="13">
        <f t="shared" si="5"/>
        <v>24441</v>
      </c>
      <c r="K16" s="11">
        <f t="shared" si="4"/>
        <v>428534</v>
      </c>
    </row>
    <row r="17" spans="1:11" ht="17.25" customHeight="1">
      <c r="A17" s="14" t="s">
        <v>100</v>
      </c>
      <c r="B17" s="13">
        <v>9874</v>
      </c>
      <c r="C17" s="13">
        <v>13764</v>
      </c>
      <c r="D17" s="13">
        <v>12203</v>
      </c>
      <c r="E17" s="13">
        <v>9268</v>
      </c>
      <c r="F17" s="13">
        <v>12805</v>
      </c>
      <c r="G17" s="13">
        <v>21315</v>
      </c>
      <c r="H17" s="13">
        <v>10429</v>
      </c>
      <c r="I17" s="13">
        <v>2252</v>
      </c>
      <c r="J17" s="13">
        <v>4675</v>
      </c>
      <c r="K17" s="11">
        <f t="shared" si="4"/>
        <v>96585</v>
      </c>
    </row>
    <row r="18" spans="1:11" ht="17.25" customHeight="1">
      <c r="A18" s="14" t="s">
        <v>101</v>
      </c>
      <c r="B18" s="13">
        <v>1707</v>
      </c>
      <c r="C18" s="13">
        <v>1944</v>
      </c>
      <c r="D18" s="13">
        <v>1956</v>
      </c>
      <c r="E18" s="13">
        <v>1737</v>
      </c>
      <c r="F18" s="13">
        <v>2059</v>
      </c>
      <c r="G18" s="13">
        <v>4191</v>
      </c>
      <c r="H18" s="13">
        <v>1445</v>
      </c>
      <c r="I18" s="13">
        <v>365</v>
      </c>
      <c r="J18" s="13">
        <v>765</v>
      </c>
      <c r="K18" s="11">
        <f t="shared" si="4"/>
        <v>16169</v>
      </c>
    </row>
    <row r="19" spans="1:11" ht="17.25" customHeight="1">
      <c r="A19" s="14" t="s">
        <v>102</v>
      </c>
      <c r="B19" s="13">
        <v>37600</v>
      </c>
      <c r="C19" s="13">
        <v>50198</v>
      </c>
      <c r="D19" s="13">
        <v>46807</v>
      </c>
      <c r="E19" s="13">
        <v>28477</v>
      </c>
      <c r="F19" s="13">
        <v>39815</v>
      </c>
      <c r="G19" s="13">
        <v>57997</v>
      </c>
      <c r="H19" s="13">
        <v>28897</v>
      </c>
      <c r="I19" s="13">
        <v>6988</v>
      </c>
      <c r="J19" s="13">
        <v>19001</v>
      </c>
      <c r="K19" s="11">
        <f t="shared" si="4"/>
        <v>315780</v>
      </c>
    </row>
    <row r="20" spans="1:11" ht="17.25" customHeight="1">
      <c r="A20" s="16" t="s">
        <v>23</v>
      </c>
      <c r="B20" s="11">
        <f>+B21+B22+B23</f>
        <v>183110</v>
      </c>
      <c r="C20" s="11">
        <f aca="true" t="shared" si="6" ref="C20:J20">+C21+C22+C23</f>
        <v>220068</v>
      </c>
      <c r="D20" s="11">
        <f t="shared" si="6"/>
        <v>249755</v>
      </c>
      <c r="E20" s="11">
        <f t="shared" si="6"/>
        <v>157624</v>
      </c>
      <c r="F20" s="11">
        <f t="shared" si="6"/>
        <v>249994</v>
      </c>
      <c r="G20" s="11">
        <f t="shared" si="6"/>
        <v>456754</v>
      </c>
      <c r="H20" s="11">
        <f t="shared" si="6"/>
        <v>158605</v>
      </c>
      <c r="I20" s="11">
        <f t="shared" si="6"/>
        <v>38761</v>
      </c>
      <c r="J20" s="11">
        <f t="shared" si="6"/>
        <v>89087</v>
      </c>
      <c r="K20" s="11">
        <f t="shared" si="4"/>
        <v>1803758</v>
      </c>
    </row>
    <row r="21" spans="1:12" ht="17.25" customHeight="1">
      <c r="A21" s="12" t="s">
        <v>24</v>
      </c>
      <c r="B21" s="13">
        <v>104045</v>
      </c>
      <c r="C21" s="13">
        <v>136135</v>
      </c>
      <c r="D21" s="13">
        <v>153173</v>
      </c>
      <c r="E21" s="13">
        <v>95474</v>
      </c>
      <c r="F21" s="13">
        <v>149318</v>
      </c>
      <c r="G21" s="13">
        <v>253929</v>
      </c>
      <c r="H21" s="13">
        <v>93206</v>
      </c>
      <c r="I21" s="13">
        <v>24415</v>
      </c>
      <c r="J21" s="13">
        <v>54649</v>
      </c>
      <c r="K21" s="11">
        <f t="shared" si="4"/>
        <v>1064344</v>
      </c>
      <c r="L21" s="52"/>
    </row>
    <row r="22" spans="1:12" ht="17.25" customHeight="1">
      <c r="A22" s="12" t="s">
        <v>25</v>
      </c>
      <c r="B22" s="13">
        <v>70337</v>
      </c>
      <c r="C22" s="13">
        <v>73374</v>
      </c>
      <c r="D22" s="13">
        <v>84725</v>
      </c>
      <c r="E22" s="13">
        <v>55484</v>
      </c>
      <c r="F22" s="13">
        <v>90936</v>
      </c>
      <c r="G22" s="13">
        <v>186100</v>
      </c>
      <c r="H22" s="13">
        <v>57062</v>
      </c>
      <c r="I22" s="13">
        <v>12318</v>
      </c>
      <c r="J22" s="13">
        <v>30712</v>
      </c>
      <c r="K22" s="11">
        <f t="shared" si="4"/>
        <v>661048</v>
      </c>
      <c r="L22" s="52"/>
    </row>
    <row r="23" spans="1:11" ht="17.25" customHeight="1">
      <c r="A23" s="12" t="s">
        <v>26</v>
      </c>
      <c r="B23" s="13">
        <v>8728</v>
      </c>
      <c r="C23" s="13">
        <v>10559</v>
      </c>
      <c r="D23" s="13">
        <v>11857</v>
      </c>
      <c r="E23" s="13">
        <v>6666</v>
      </c>
      <c r="F23" s="13">
        <v>9740</v>
      </c>
      <c r="G23" s="13">
        <v>16725</v>
      </c>
      <c r="H23" s="13">
        <v>8337</v>
      </c>
      <c r="I23" s="13">
        <v>2028</v>
      </c>
      <c r="J23" s="13">
        <v>3726</v>
      </c>
      <c r="K23" s="11">
        <f t="shared" si="4"/>
        <v>78366</v>
      </c>
    </row>
    <row r="24" spans="1:11" ht="17.25" customHeight="1">
      <c r="A24" s="16" t="s">
        <v>27</v>
      </c>
      <c r="B24" s="13">
        <v>52885</v>
      </c>
      <c r="C24" s="13">
        <v>85320</v>
      </c>
      <c r="D24" s="13">
        <v>97207</v>
      </c>
      <c r="E24" s="13">
        <v>59481</v>
      </c>
      <c r="F24" s="13">
        <v>71082</v>
      </c>
      <c r="G24" s="13">
        <v>86495</v>
      </c>
      <c r="H24" s="13">
        <v>42377</v>
      </c>
      <c r="I24" s="13">
        <v>17976</v>
      </c>
      <c r="J24" s="13">
        <v>40888</v>
      </c>
      <c r="K24" s="11">
        <f t="shared" si="4"/>
        <v>553711</v>
      </c>
    </row>
    <row r="25" spans="1:12" ht="17.25" customHeight="1">
      <c r="A25" s="12" t="s">
        <v>28</v>
      </c>
      <c r="B25" s="13">
        <v>33846</v>
      </c>
      <c r="C25" s="13">
        <v>54605</v>
      </c>
      <c r="D25" s="13">
        <v>62212</v>
      </c>
      <c r="E25" s="13">
        <v>38068</v>
      </c>
      <c r="F25" s="13">
        <v>45492</v>
      </c>
      <c r="G25" s="13">
        <v>55357</v>
      </c>
      <c r="H25" s="13">
        <v>27121</v>
      </c>
      <c r="I25" s="13">
        <v>11505</v>
      </c>
      <c r="J25" s="13">
        <v>26168</v>
      </c>
      <c r="K25" s="11">
        <f t="shared" si="4"/>
        <v>354374</v>
      </c>
      <c r="L25" s="52"/>
    </row>
    <row r="26" spans="1:12" ht="17.25" customHeight="1">
      <c r="A26" s="12" t="s">
        <v>29</v>
      </c>
      <c r="B26" s="13">
        <v>19039</v>
      </c>
      <c r="C26" s="13">
        <v>30715</v>
      </c>
      <c r="D26" s="13">
        <v>34995</v>
      </c>
      <c r="E26" s="13">
        <v>21413</v>
      </c>
      <c r="F26" s="13">
        <v>25590</v>
      </c>
      <c r="G26" s="13">
        <v>31138</v>
      </c>
      <c r="H26" s="13">
        <v>15256</v>
      </c>
      <c r="I26" s="13">
        <v>6471</v>
      </c>
      <c r="J26" s="13">
        <v>14720</v>
      </c>
      <c r="K26" s="11">
        <f t="shared" si="4"/>
        <v>199337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8326</v>
      </c>
      <c r="I27" s="11">
        <v>0</v>
      </c>
      <c r="J27" s="11">
        <v>0</v>
      </c>
      <c r="K27" s="11">
        <f t="shared" si="4"/>
        <v>8326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7695.67</v>
      </c>
      <c r="I35" s="19">
        <v>0</v>
      </c>
      <c r="J35" s="19">
        <v>0</v>
      </c>
      <c r="K35" s="23">
        <f>SUM(B35:J35)</f>
        <v>7695.67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5251.56</v>
      </c>
      <c r="E39" s="23">
        <f t="shared" si="8"/>
        <v>3244.24</v>
      </c>
      <c r="F39" s="23">
        <f t="shared" si="8"/>
        <v>4716.56</v>
      </c>
      <c r="G39" s="23">
        <f t="shared" si="8"/>
        <v>7002.08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37077.64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7002.08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37077.64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1227</v>
      </c>
      <c r="E44" s="67">
        <v>758</v>
      </c>
      <c r="F44" s="67">
        <v>1102</v>
      </c>
      <c r="G44" s="67">
        <v>1636</v>
      </c>
      <c r="H44" s="67">
        <v>868</v>
      </c>
      <c r="I44" s="67">
        <v>249</v>
      </c>
      <c r="J44" s="67">
        <v>518</v>
      </c>
      <c r="K44" s="67">
        <f t="shared" si="9"/>
        <v>8663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1464214.45</v>
      </c>
      <c r="C47" s="22">
        <f aca="true" t="shared" si="11" ref="C47:H47">+C48+C56</f>
        <v>2236879.55</v>
      </c>
      <c r="D47" s="22">
        <f t="shared" si="11"/>
        <v>2607024.56</v>
      </c>
      <c r="E47" s="22">
        <f t="shared" si="11"/>
        <v>1479682.41</v>
      </c>
      <c r="F47" s="22">
        <f t="shared" si="11"/>
        <v>1966955.5800000003</v>
      </c>
      <c r="G47" s="22">
        <f t="shared" si="11"/>
        <v>2772206.25</v>
      </c>
      <c r="H47" s="22">
        <f t="shared" si="11"/>
        <v>1462071.55</v>
      </c>
      <c r="I47" s="22">
        <f>+I48+I56</f>
        <v>570473.45</v>
      </c>
      <c r="J47" s="22">
        <f>+J48+J56</f>
        <v>842620.17</v>
      </c>
      <c r="K47" s="22">
        <f>SUM(B47:J47)</f>
        <v>15402127.97</v>
      </c>
    </row>
    <row r="48" spans="1:11" ht="17.25" customHeight="1">
      <c r="A48" s="16" t="s">
        <v>46</v>
      </c>
      <c r="B48" s="23">
        <f>SUM(B49:B55)</f>
        <v>1446772.26</v>
      </c>
      <c r="C48" s="23">
        <f aca="true" t="shared" si="12" ref="C48:H48">SUM(C49:C55)</f>
        <v>2214734.98</v>
      </c>
      <c r="D48" s="23">
        <f t="shared" si="12"/>
        <v>2581678.63</v>
      </c>
      <c r="E48" s="23">
        <f t="shared" si="12"/>
        <v>1458696.0899999999</v>
      </c>
      <c r="F48" s="23">
        <f t="shared" si="12"/>
        <v>1945083.9700000002</v>
      </c>
      <c r="G48" s="23">
        <f t="shared" si="12"/>
        <v>2744425.63</v>
      </c>
      <c r="H48" s="23">
        <f t="shared" si="12"/>
        <v>1443437.97</v>
      </c>
      <c r="I48" s="23">
        <f>SUM(I49:I55)</f>
        <v>570473.45</v>
      </c>
      <c r="J48" s="23">
        <f>SUM(J49:J55)</f>
        <v>829440.77</v>
      </c>
      <c r="K48" s="23">
        <f aca="true" t="shared" si="13" ref="K48:K56">SUM(B48:J48)</f>
        <v>15234743.749999998</v>
      </c>
    </row>
    <row r="49" spans="1:11" ht="17.25" customHeight="1">
      <c r="A49" s="34" t="s">
        <v>47</v>
      </c>
      <c r="B49" s="23">
        <f aca="true" t="shared" si="14" ref="B49:H49">ROUND(B30*B7,2)</f>
        <v>1445555.28</v>
      </c>
      <c r="C49" s="23">
        <f t="shared" si="14"/>
        <v>2207991.9</v>
      </c>
      <c r="D49" s="23">
        <f t="shared" si="14"/>
        <v>2580277.96</v>
      </c>
      <c r="E49" s="23">
        <f t="shared" si="14"/>
        <v>1457837.16</v>
      </c>
      <c r="F49" s="23">
        <f t="shared" si="14"/>
        <v>1943606.56</v>
      </c>
      <c r="G49" s="23">
        <f t="shared" si="14"/>
        <v>2742281.78</v>
      </c>
      <c r="H49" s="23">
        <f t="shared" si="14"/>
        <v>1434641.69</v>
      </c>
      <c r="I49" s="23">
        <f>ROUND(I30*I7,2)</f>
        <v>570281.09</v>
      </c>
      <c r="J49" s="23">
        <f>ROUND(J30*J7,2)</f>
        <v>827779.9</v>
      </c>
      <c r="K49" s="23">
        <f t="shared" si="13"/>
        <v>15210253.319999998</v>
      </c>
    </row>
    <row r="50" spans="1:11" ht="17.25" customHeight="1">
      <c r="A50" s="34" t="s">
        <v>48</v>
      </c>
      <c r="B50" s="19">
        <v>0</v>
      </c>
      <c r="C50" s="23">
        <f>ROUND(C31*C7,2)</f>
        <v>4907.9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4907.9</v>
      </c>
    </row>
    <row r="51" spans="1:11" ht="17.25" customHeight="1">
      <c r="A51" s="68" t="s">
        <v>110</v>
      </c>
      <c r="B51" s="69">
        <f>ROUND(B32*B7,2)</f>
        <v>-2874.7</v>
      </c>
      <c r="C51" s="69">
        <f>ROUND(C32*C7,2)</f>
        <v>-3938.54</v>
      </c>
      <c r="D51" s="69">
        <f aca="true" t="shared" si="15" ref="D51:J51">ROUND(D32*D7,2)</f>
        <v>-3850.89</v>
      </c>
      <c r="E51" s="69">
        <f t="shared" si="15"/>
        <v>-2385.31</v>
      </c>
      <c r="F51" s="69">
        <f t="shared" si="15"/>
        <v>-3239.15</v>
      </c>
      <c r="G51" s="69">
        <f t="shared" si="15"/>
        <v>-4858.23</v>
      </c>
      <c r="H51" s="69">
        <f t="shared" si="15"/>
        <v>-2614.43</v>
      </c>
      <c r="I51" s="69">
        <f t="shared" si="15"/>
        <v>-873.36</v>
      </c>
      <c r="J51" s="69">
        <f t="shared" si="15"/>
        <v>-556.17</v>
      </c>
      <c r="K51" s="69">
        <f>SUM(B51:J51)</f>
        <v>-25190.78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7695.67</v>
      </c>
      <c r="I53" s="31">
        <f>+I35</f>
        <v>0</v>
      </c>
      <c r="J53" s="31">
        <f>+J35</f>
        <v>0</v>
      </c>
      <c r="K53" s="23">
        <f t="shared" si="13"/>
        <v>7695.67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7002.08</v>
      </c>
      <c r="H55" s="36">
        <v>3715.04</v>
      </c>
      <c r="I55" s="36">
        <v>1065.72</v>
      </c>
      <c r="J55" s="19">
        <v>2217.04</v>
      </c>
      <c r="K55" s="23">
        <f t="shared" si="13"/>
        <v>37077.64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-280254.96</v>
      </c>
      <c r="C60" s="35">
        <f t="shared" si="16"/>
        <v>-264602.45999999996</v>
      </c>
      <c r="D60" s="35">
        <f t="shared" si="16"/>
        <v>-278751.64</v>
      </c>
      <c r="E60" s="35">
        <f t="shared" si="16"/>
        <v>-280323.68</v>
      </c>
      <c r="F60" s="35">
        <f t="shared" si="16"/>
        <v>-317870.78</v>
      </c>
      <c r="G60" s="35">
        <f t="shared" si="16"/>
        <v>-344092.39</v>
      </c>
      <c r="H60" s="35">
        <f t="shared" si="16"/>
        <v>-225286.16</v>
      </c>
      <c r="I60" s="35">
        <f t="shared" si="16"/>
        <v>-80833.2</v>
      </c>
      <c r="J60" s="35">
        <f t="shared" si="16"/>
        <v>-94015.11</v>
      </c>
      <c r="K60" s="35">
        <f>SUM(B60:J60)</f>
        <v>-2166030.38</v>
      </c>
    </row>
    <row r="61" spans="1:11" ht="18.75" customHeight="1">
      <c r="A61" s="16" t="s">
        <v>78</v>
      </c>
      <c r="B61" s="35">
        <f aca="true" t="shared" si="17" ref="B61:J61">B62+B63+B64+B65+B66+B67</f>
        <v>-227084.33000000002</v>
      </c>
      <c r="C61" s="35">
        <f t="shared" si="17"/>
        <v>-241739.24</v>
      </c>
      <c r="D61" s="35">
        <f t="shared" si="17"/>
        <v>-226666.26</v>
      </c>
      <c r="E61" s="35">
        <f t="shared" si="17"/>
        <v>-237097.06</v>
      </c>
      <c r="F61" s="35">
        <f t="shared" si="17"/>
        <v>-242896.06</v>
      </c>
      <c r="G61" s="35">
        <f t="shared" si="17"/>
        <v>-270299</v>
      </c>
      <c r="H61" s="35">
        <f t="shared" si="17"/>
        <v>-198779</v>
      </c>
      <c r="I61" s="35">
        <f t="shared" si="17"/>
        <v>-36456</v>
      </c>
      <c r="J61" s="35">
        <f t="shared" si="17"/>
        <v>-68337.5</v>
      </c>
      <c r="K61" s="35">
        <f aca="true" t="shared" si="18" ref="K61:K94">SUM(B61:J61)</f>
        <v>-1749354.4500000002</v>
      </c>
    </row>
    <row r="62" spans="1:11" ht="18.75" customHeight="1">
      <c r="A62" s="12" t="s">
        <v>79</v>
      </c>
      <c r="B62" s="35">
        <f>-ROUND(B9*$D$3,2)</f>
        <v>-160037.5</v>
      </c>
      <c r="C62" s="35">
        <f aca="true" t="shared" si="19" ref="C62:J62">-ROUND(C9*$D$3,2)</f>
        <v>-234472</v>
      </c>
      <c r="D62" s="35">
        <f t="shared" si="19"/>
        <v>-205467.5</v>
      </c>
      <c r="E62" s="35">
        <f t="shared" si="19"/>
        <v>-148382.5</v>
      </c>
      <c r="F62" s="35">
        <f t="shared" si="19"/>
        <v>-169984.5</v>
      </c>
      <c r="G62" s="35">
        <f t="shared" si="19"/>
        <v>-213909.5</v>
      </c>
      <c r="H62" s="35">
        <f t="shared" si="19"/>
        <v>-198779</v>
      </c>
      <c r="I62" s="35">
        <f t="shared" si="19"/>
        <v>-36456</v>
      </c>
      <c r="J62" s="35">
        <f t="shared" si="19"/>
        <v>-68337.5</v>
      </c>
      <c r="K62" s="35">
        <f t="shared" si="18"/>
        <v>-1435826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-682.5</v>
      </c>
      <c r="C64" s="35">
        <v>-283.5</v>
      </c>
      <c r="D64" s="35">
        <v>-287</v>
      </c>
      <c r="E64" s="35">
        <v>-696.5</v>
      </c>
      <c r="F64" s="35">
        <v>-535.5</v>
      </c>
      <c r="G64" s="35">
        <v>-290.5</v>
      </c>
      <c r="H64" s="19">
        <v>0</v>
      </c>
      <c r="I64" s="19">
        <v>0</v>
      </c>
      <c r="J64" s="19">
        <v>0</v>
      </c>
      <c r="K64" s="35">
        <f t="shared" si="18"/>
        <v>-2775.5</v>
      </c>
    </row>
    <row r="65" spans="1:11" ht="18.75" customHeight="1">
      <c r="A65" s="12" t="s">
        <v>111</v>
      </c>
      <c r="B65" s="35">
        <v>-2229.5</v>
      </c>
      <c r="C65" s="35">
        <v>-882</v>
      </c>
      <c r="D65" s="35">
        <v>-1323</v>
      </c>
      <c r="E65" s="35">
        <v>-2817.5</v>
      </c>
      <c r="F65" s="35">
        <v>-833</v>
      </c>
      <c r="G65" s="35">
        <v>-710.5</v>
      </c>
      <c r="H65" s="19">
        <v>0</v>
      </c>
      <c r="I65" s="19">
        <v>0</v>
      </c>
      <c r="J65" s="19">
        <v>0</v>
      </c>
      <c r="K65" s="35">
        <f t="shared" si="18"/>
        <v>-8795.5</v>
      </c>
    </row>
    <row r="66" spans="1:11" ht="18.75" customHeight="1">
      <c r="A66" s="12" t="s">
        <v>56</v>
      </c>
      <c r="B66" s="35">
        <v>-64089.83</v>
      </c>
      <c r="C66" s="35">
        <v>-6101.74</v>
      </c>
      <c r="D66" s="35">
        <v>-19543.76</v>
      </c>
      <c r="E66" s="35">
        <v>-85155.56</v>
      </c>
      <c r="F66" s="35">
        <v>-71543.06</v>
      </c>
      <c r="G66" s="35">
        <v>-55388.5</v>
      </c>
      <c r="H66" s="19">
        <v>0</v>
      </c>
      <c r="I66" s="19">
        <v>0</v>
      </c>
      <c r="J66" s="19">
        <v>0</v>
      </c>
      <c r="K66" s="35">
        <f t="shared" si="18"/>
        <v>-301822.45</v>
      </c>
    </row>
    <row r="67" spans="1:11" ht="18.75" customHeight="1">
      <c r="A67" s="12" t="s">
        <v>57</v>
      </c>
      <c r="B67" s="35">
        <v>-45</v>
      </c>
      <c r="C67" s="19">
        <v>0</v>
      </c>
      <c r="D67" s="35">
        <v>-45</v>
      </c>
      <c r="E67" s="35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-53170.630000000005</v>
      </c>
      <c r="C68" s="35">
        <f t="shared" si="20"/>
        <v>-22863.22</v>
      </c>
      <c r="D68" s="35">
        <f t="shared" si="20"/>
        <v>-52085.380000000005</v>
      </c>
      <c r="E68" s="35">
        <f t="shared" si="20"/>
        <v>-43226.62</v>
      </c>
      <c r="F68" s="35">
        <f t="shared" si="20"/>
        <v>-74974.72</v>
      </c>
      <c r="G68" s="35">
        <f t="shared" si="20"/>
        <v>-73793.39000000001</v>
      </c>
      <c r="H68" s="35">
        <f t="shared" si="20"/>
        <v>-26507.16</v>
      </c>
      <c r="I68" s="35">
        <f t="shared" si="20"/>
        <v>-44377.2</v>
      </c>
      <c r="J68" s="35">
        <f t="shared" si="20"/>
        <v>-25677.61</v>
      </c>
      <c r="K68" s="35">
        <f t="shared" si="18"/>
        <v>-416675.93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-38125</v>
      </c>
      <c r="C75" s="35">
        <v>-912</v>
      </c>
      <c r="D75" s="35">
        <v>-29940.3</v>
      </c>
      <c r="E75" s="35">
        <v>-16530</v>
      </c>
      <c r="F75" s="35">
        <v>-54278.98</v>
      </c>
      <c r="G75" s="35">
        <v>-45871.98</v>
      </c>
      <c r="H75" s="35">
        <v>-11880</v>
      </c>
      <c r="I75" s="19">
        <v>0</v>
      </c>
      <c r="J75" s="19">
        <v>0</v>
      </c>
      <c r="K75" s="48">
        <f t="shared" si="18"/>
        <v>-197538.26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1951.68</v>
      </c>
      <c r="H91" s="35">
        <v>-8.56</v>
      </c>
      <c r="I91" s="35">
        <v>0</v>
      </c>
      <c r="J91" s="35">
        <v>0</v>
      </c>
      <c r="K91" s="35">
        <f t="shared" si="18"/>
        <v>-145.52000000000027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-12281.36</v>
      </c>
      <c r="F92" s="19">
        <v>0</v>
      </c>
      <c r="G92" s="19">
        <v>0</v>
      </c>
      <c r="H92" s="19">
        <v>0</v>
      </c>
      <c r="I92" s="48">
        <v>-7187.97</v>
      </c>
      <c r="J92" s="48">
        <v>-15082.9</v>
      </c>
      <c r="K92" s="48">
        <f t="shared" si="18"/>
        <v>-34552.23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1183959.4899999998</v>
      </c>
      <c r="C97" s="24">
        <f t="shared" si="21"/>
        <v>1972277.09</v>
      </c>
      <c r="D97" s="24">
        <f t="shared" si="21"/>
        <v>2328272.9200000004</v>
      </c>
      <c r="E97" s="24">
        <f t="shared" si="21"/>
        <v>1199358.7299999997</v>
      </c>
      <c r="F97" s="24">
        <f t="shared" si="21"/>
        <v>1649084.8000000003</v>
      </c>
      <c r="G97" s="24">
        <f t="shared" si="21"/>
        <v>2428113.86</v>
      </c>
      <c r="H97" s="24">
        <f t="shared" si="21"/>
        <v>1236785.3900000001</v>
      </c>
      <c r="I97" s="24">
        <f>+I98+I99</f>
        <v>489640.24999999994</v>
      </c>
      <c r="J97" s="24">
        <f>+J98+J99</f>
        <v>748605.06</v>
      </c>
      <c r="K97" s="48">
        <f>SUM(B97:J97)</f>
        <v>13236097.59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1166517.2999999998</v>
      </c>
      <c r="C98" s="24">
        <f t="shared" si="22"/>
        <v>1950132.52</v>
      </c>
      <c r="D98" s="24">
        <f t="shared" si="22"/>
        <v>2302926.99</v>
      </c>
      <c r="E98" s="24">
        <f t="shared" si="22"/>
        <v>1178372.4099999997</v>
      </c>
      <c r="F98" s="24">
        <f t="shared" si="22"/>
        <v>1627213.1900000002</v>
      </c>
      <c r="G98" s="24">
        <f t="shared" si="22"/>
        <v>2400333.2399999998</v>
      </c>
      <c r="H98" s="24">
        <f t="shared" si="22"/>
        <v>1218151.81</v>
      </c>
      <c r="I98" s="24">
        <f t="shared" si="22"/>
        <v>489640.24999999994</v>
      </c>
      <c r="J98" s="24">
        <f t="shared" si="22"/>
        <v>735425.66</v>
      </c>
      <c r="K98" s="48">
        <f>SUM(B98:J98)</f>
        <v>13068713.370000001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13236097.579999998</v>
      </c>
      <c r="L105" s="54"/>
    </row>
    <row r="106" spans="1:11" ht="18.75" customHeight="1">
      <c r="A106" s="26" t="s">
        <v>74</v>
      </c>
      <c r="B106" s="27">
        <v>155474.6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155474.6</v>
      </c>
    </row>
    <row r="107" spans="1:11" ht="18.75" customHeight="1">
      <c r="A107" s="26" t="s">
        <v>75</v>
      </c>
      <c r="B107" s="27">
        <v>1028484.89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1028484.89</v>
      </c>
    </row>
    <row r="108" spans="1:11" ht="18.75" customHeight="1">
      <c r="A108" s="26" t="s">
        <v>76</v>
      </c>
      <c r="B108" s="40">
        <v>0</v>
      </c>
      <c r="C108" s="27">
        <f>+C97</f>
        <v>1972277.09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1972277.09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2328272.9200000004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2328272.9200000004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1199358.7299999997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1199358.7299999997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310189.78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310189.78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580536.92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580536.92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758358.1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758358.1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721997.12</v>
      </c>
      <c r="H114" s="40">
        <v>0</v>
      </c>
      <c r="I114" s="40">
        <v>0</v>
      </c>
      <c r="J114" s="40">
        <v>0</v>
      </c>
      <c r="K114" s="41">
        <f t="shared" si="24"/>
        <v>721997.12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56585.67</v>
      </c>
      <c r="H115" s="40">
        <v>0</v>
      </c>
      <c r="I115" s="40">
        <v>0</v>
      </c>
      <c r="J115" s="40">
        <v>0</v>
      </c>
      <c r="K115" s="41">
        <f t="shared" si="24"/>
        <v>56585.67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388458.87</v>
      </c>
      <c r="H116" s="40">
        <v>0</v>
      </c>
      <c r="I116" s="40">
        <v>0</v>
      </c>
      <c r="J116" s="40">
        <v>0</v>
      </c>
      <c r="K116" s="41">
        <f t="shared" si="24"/>
        <v>388458.87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359980.34</v>
      </c>
      <c r="H117" s="40">
        <v>0</v>
      </c>
      <c r="I117" s="40">
        <v>0</v>
      </c>
      <c r="J117" s="40">
        <v>0</v>
      </c>
      <c r="K117" s="41">
        <f t="shared" si="24"/>
        <v>359980.34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901091.85</v>
      </c>
      <c r="H118" s="40">
        <v>0</v>
      </c>
      <c r="I118" s="40">
        <v>0</v>
      </c>
      <c r="J118" s="40">
        <v>0</v>
      </c>
      <c r="K118" s="41">
        <f t="shared" si="24"/>
        <v>901091.85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440804.99</v>
      </c>
      <c r="I119" s="40">
        <v>0</v>
      </c>
      <c r="J119" s="40">
        <v>0</v>
      </c>
      <c r="K119" s="41">
        <f t="shared" si="24"/>
        <v>440804.99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795980.4</v>
      </c>
      <c r="I120" s="40">
        <v>0</v>
      </c>
      <c r="J120" s="40">
        <v>0</v>
      </c>
      <c r="K120" s="41">
        <f t="shared" si="24"/>
        <v>795980.4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489640.25</v>
      </c>
      <c r="J121" s="40">
        <v>0</v>
      </c>
      <c r="K121" s="41">
        <f t="shared" si="24"/>
        <v>489640.25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748605.06</v>
      </c>
      <c r="K122" s="44">
        <f t="shared" si="24"/>
        <v>748605.06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2015-04-30T19:05:29Z</dcterms:modified>
  <cp:category/>
  <cp:version/>
  <cp:contentType/>
  <cp:contentStatus/>
</cp:coreProperties>
</file>