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<sst xmlns="http://schemas.openxmlformats.org/spreadsheetml/2006/main" count="129" uniqueCount="129">
  <si>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</si>
  <si>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</si>
  <si>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</si>
  <si>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</si>
  <si>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</si>
  <si>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</si>
  <si>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</si>
  <si>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</si>
  <si>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</si>
  <si>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</si>
  <si>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</si>
  <si>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</si>
  <si>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</si>
  <si>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</si>
  <si>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</si>
  <si>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</si>
  <si>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</si>
  <si>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</si>
  <si>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</si>
  <si>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</si>
  <si>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</si>
  <si>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</si>
  <si>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</si>
  <si>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</si>
  <si>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</si>
  <si>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</si>
  <si>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</si>
  <si>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</si>
  <si>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</si>
  <si>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</si>
  <si>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</si>
  <si>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</si>
  <si>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</si>
  <si>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</si>
  <si>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</si>
  <si>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</si>
  <si>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</si>
  <si>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</si>
  <si>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</si>
  <si>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</si>
  <si>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</si>
  <si>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</si>
  <si>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</si>
  <si>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</si>
  <si>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</si>
  <si>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</si>
  <si>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</si>
  <si>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</si>
  <si>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</si>
  <si>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</si>
  <si>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</si>
  <si>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</si>
  <si>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</si>
  <si>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</si>
  <si>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</si>
  <si>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</si>
  <si>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</si>
  <si>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</si>
  <si>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</si>
  <si>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</si>
  <si>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</si>
  <si>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</si>
  <si>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</si>
  <si>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</si>
  <si>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</si>
  <si>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</si>
  <si>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</si>
  <si>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</si>
  <si>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</si>
  <si>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</si>
  <si>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</si>
  <si>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</si>
  <si>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</si>
  <si>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</si>
  <si>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</si>
  <si>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</si>
  <si>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</si>
  <si>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</si>
  <si>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</si>
  <si>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</si>
  <si>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</si>
  <si>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</si>
  <si>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</si>
  <si>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</si>
  <si>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</si>
  <si>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</si>
  <si>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</si>
  <si>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</si>
  <si>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</si>
  <si>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</si>
  <si>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</si>
  <si>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</si>
  <si>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</si>
  <si>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</si>
  <si>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</si>
  <si>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</si>
  <si>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</si>
  <si>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</si>
  <si>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</si>
  <si>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</si>
  <si>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</si>
  <si>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</si>
  <si>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</si>
  <si>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</si>
  <si>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</si>
  <si>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</si>
  <si>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</si>
  <si>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</si>
  <si>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</si>
  <si>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</si>
  <si>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</si>
  <si>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</si>
  <si>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</si>
  <si>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</si>
  <si>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</si>
  <si>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</si>
  <si>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</si>
  <si>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</si>
  <si>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</si>
  <si>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</si>
  <si>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</si>
  <si>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</si>
  <si>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</si>
  <si>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</si>
  <si>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23/04/15 - VENCIMENTO 30/04/15</t>
  </si>
  <si>
    <t>6.3. Revisão de Remuneração pelo Transporte Coletivo  (1)</t>
  </si>
  <si>
    <t xml:space="preserve">     - Passageiros transportados, processados pelo sistema de bilhetagem eletrônica, referentes ao mês de março/15 (399.823 passageiros).</t>
  </si>
  <si>
    <t>Notas:</t>
  </si>
  <si>
    <t xml:space="preserve">     - Pagamento de combustível não fóssil de março e abril/15 (área 8).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</si>
</sst>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172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B33">
      <selection activeCell="J54" sqref="J54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96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8" t="s">
        <v>95</v>
      </c>
      <c r="J5" s="78" t="s">
        <v>94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613729</v>
      </c>
      <c r="C7" s="9">
        <f t="shared" si="0"/>
        <v>821756</v>
      </c>
      <c r="D7" s="9">
        <f t="shared" si="0"/>
        <v>843263</v>
      </c>
      <c r="E7" s="9">
        <f t="shared" si="0"/>
        <v>566213</v>
      </c>
      <c r="F7" s="9">
        <f t="shared" si="0"/>
        <v>772692</v>
      </c>
      <c r="G7" s="9">
        <f t="shared" si="0"/>
        <v>1260788</v>
      </c>
      <c r="H7" s="9">
        <f t="shared" si="0"/>
        <v>587125</v>
      </c>
      <c r="I7" s="9">
        <f t="shared" si="0"/>
        <v>125991</v>
      </c>
      <c r="J7" s="9">
        <f t="shared" si="0"/>
        <v>315618</v>
      </c>
      <c r="K7" s="9">
        <f t="shared" si="0"/>
        <v>5907175</v>
      </c>
      <c r="L7" s="52"/>
    </row>
    <row r="8" spans="1:11" ht="17.25" customHeight="1">
      <c r="A8" s="10" t="s">
        <v>102</v>
      </c>
      <c r="B8" s="11">
        <f>B9+B12+B16</f>
        <v>372386</v>
      </c>
      <c r="C8" s="11">
        <f aca="true" t="shared" si="1" ref="C8:J8">C9+C12+C16</f>
        <v>509401</v>
      </c>
      <c r="D8" s="11">
        <f t="shared" si="1"/>
        <v>491200</v>
      </c>
      <c r="E8" s="11">
        <f t="shared" si="1"/>
        <v>343679</v>
      </c>
      <c r="F8" s="11">
        <f t="shared" si="1"/>
        <v>446036</v>
      </c>
      <c r="G8" s="11">
        <f t="shared" si="1"/>
        <v>709799</v>
      </c>
      <c r="H8" s="11">
        <f t="shared" si="1"/>
        <v>371050</v>
      </c>
      <c r="I8" s="11">
        <f t="shared" si="1"/>
        <v>70376</v>
      </c>
      <c r="J8" s="11">
        <f t="shared" si="1"/>
        <v>183886</v>
      </c>
      <c r="K8" s="11">
        <f>SUM(B8:J8)</f>
        <v>3497813</v>
      </c>
    </row>
    <row r="9" spans="1:11" ht="17.25" customHeight="1">
      <c r="A9" s="15" t="s">
        <v>17</v>
      </c>
      <c r="B9" s="13">
        <f>+B10+B11</f>
        <v>45172</v>
      </c>
      <c r="C9" s="13">
        <f aca="true" t="shared" si="2" ref="C9:J9">+C10+C11</f>
        <v>65272</v>
      </c>
      <c r="D9" s="13">
        <f t="shared" si="2"/>
        <v>56817</v>
      </c>
      <c r="E9" s="13">
        <f t="shared" si="2"/>
        <v>41950</v>
      </c>
      <c r="F9" s="13">
        <f t="shared" si="2"/>
        <v>48013</v>
      </c>
      <c r="G9" s="13">
        <f t="shared" si="2"/>
        <v>60443</v>
      </c>
      <c r="H9" s="13">
        <f t="shared" si="2"/>
        <v>56862</v>
      </c>
      <c r="I9" s="13">
        <f t="shared" si="2"/>
        <v>10007</v>
      </c>
      <c r="J9" s="13">
        <f t="shared" si="2"/>
        <v>18977</v>
      </c>
      <c r="K9" s="11">
        <f>SUM(B9:J9)</f>
        <v>403513</v>
      </c>
    </row>
    <row r="10" spans="1:11" ht="17.25" customHeight="1">
      <c r="A10" s="29" t="s">
        <v>18</v>
      </c>
      <c r="B10" s="13">
        <v>45172</v>
      </c>
      <c r="C10" s="13">
        <v>65272</v>
      </c>
      <c r="D10" s="13">
        <v>56817</v>
      </c>
      <c r="E10" s="13">
        <v>41950</v>
      </c>
      <c r="F10" s="13">
        <v>48013</v>
      </c>
      <c r="G10" s="13">
        <v>60443</v>
      </c>
      <c r="H10" s="13">
        <v>56862</v>
      </c>
      <c r="I10" s="13">
        <v>10007</v>
      </c>
      <c r="J10" s="13">
        <v>18977</v>
      </c>
      <c r="K10" s="11">
        <f>SUM(B10:J10)</f>
        <v>403513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276236</v>
      </c>
      <c r="C12" s="17">
        <f t="shared" si="3"/>
        <v>375069</v>
      </c>
      <c r="D12" s="17">
        <f t="shared" si="3"/>
        <v>370781</v>
      </c>
      <c r="E12" s="17">
        <f t="shared" si="3"/>
        <v>260669</v>
      </c>
      <c r="F12" s="17">
        <f t="shared" si="3"/>
        <v>341395</v>
      </c>
      <c r="G12" s="17">
        <f t="shared" si="3"/>
        <v>563528</v>
      </c>
      <c r="H12" s="17">
        <f t="shared" si="3"/>
        <v>271553</v>
      </c>
      <c r="I12" s="17">
        <f t="shared" si="3"/>
        <v>50463</v>
      </c>
      <c r="J12" s="17">
        <f t="shared" si="3"/>
        <v>139482</v>
      </c>
      <c r="K12" s="11">
        <f aca="true" t="shared" si="4" ref="K12:K27">SUM(B12:J12)</f>
        <v>2649176</v>
      </c>
    </row>
    <row r="13" spans="1:13" ht="17.25" customHeight="1">
      <c r="A13" s="14" t="s">
        <v>20</v>
      </c>
      <c r="B13" s="13">
        <v>136178</v>
      </c>
      <c r="C13" s="13">
        <v>194469</v>
      </c>
      <c r="D13" s="13">
        <v>195228</v>
      </c>
      <c r="E13" s="13">
        <v>134407</v>
      </c>
      <c r="F13" s="13">
        <v>176972</v>
      </c>
      <c r="G13" s="13">
        <v>276713</v>
      </c>
      <c r="H13" s="13">
        <v>128361</v>
      </c>
      <c r="I13" s="13">
        <v>27766</v>
      </c>
      <c r="J13" s="13">
        <v>74521</v>
      </c>
      <c r="K13" s="11">
        <f t="shared" si="4"/>
        <v>1344615</v>
      </c>
      <c r="L13" s="52"/>
      <c r="M13" s="53"/>
    </row>
    <row r="14" spans="1:12" ht="17.25" customHeight="1">
      <c r="A14" s="14" t="s">
        <v>21</v>
      </c>
      <c r="B14" s="13">
        <v>121506</v>
      </c>
      <c r="C14" s="13">
        <v>152914</v>
      </c>
      <c r="D14" s="13">
        <v>149991</v>
      </c>
      <c r="E14" s="13">
        <v>108683</v>
      </c>
      <c r="F14" s="13">
        <v>144211</v>
      </c>
      <c r="G14" s="13">
        <v>256687</v>
      </c>
      <c r="H14" s="13">
        <v>119739</v>
      </c>
      <c r="I14" s="13">
        <v>18144</v>
      </c>
      <c r="J14" s="13">
        <v>56781</v>
      </c>
      <c r="K14" s="11">
        <f t="shared" si="4"/>
        <v>1128656</v>
      </c>
      <c r="L14" s="52"/>
    </row>
    <row r="15" spans="1:11" ht="17.25" customHeight="1">
      <c r="A15" s="14" t="s">
        <v>22</v>
      </c>
      <c r="B15" s="13">
        <v>18552</v>
      </c>
      <c r="C15" s="13">
        <v>27686</v>
      </c>
      <c r="D15" s="13">
        <v>25562</v>
      </c>
      <c r="E15" s="13">
        <v>17579</v>
      </c>
      <c r="F15" s="13">
        <v>20212</v>
      </c>
      <c r="G15" s="13">
        <v>30128</v>
      </c>
      <c r="H15" s="13">
        <v>23453</v>
      </c>
      <c r="I15" s="13">
        <v>4553</v>
      </c>
      <c r="J15" s="13">
        <v>8180</v>
      </c>
      <c r="K15" s="11">
        <f t="shared" si="4"/>
        <v>175905</v>
      </c>
    </row>
    <row r="16" spans="1:11" ht="17.25" customHeight="1">
      <c r="A16" s="15" t="s">
        <v>98</v>
      </c>
      <c r="B16" s="13">
        <f>B17+B18+B19</f>
        <v>50978</v>
      </c>
      <c r="C16" s="13">
        <f aca="true" t="shared" si="5" ref="C16:J16">C17+C18+C19</f>
        <v>69060</v>
      </c>
      <c r="D16" s="13">
        <f t="shared" si="5"/>
        <v>63602</v>
      </c>
      <c r="E16" s="13">
        <f t="shared" si="5"/>
        <v>41060</v>
      </c>
      <c r="F16" s="13">
        <f t="shared" si="5"/>
        <v>56628</v>
      </c>
      <c r="G16" s="13">
        <f t="shared" si="5"/>
        <v>85828</v>
      </c>
      <c r="H16" s="13">
        <f t="shared" si="5"/>
        <v>42635</v>
      </c>
      <c r="I16" s="13">
        <f t="shared" si="5"/>
        <v>9906</v>
      </c>
      <c r="J16" s="13">
        <f t="shared" si="5"/>
        <v>25427</v>
      </c>
      <c r="K16" s="11">
        <f t="shared" si="4"/>
        <v>445124</v>
      </c>
    </row>
    <row r="17" spans="1:11" ht="17.25" customHeight="1">
      <c r="A17" s="14" t="s">
        <v>99</v>
      </c>
      <c r="B17" s="13">
        <v>10096</v>
      </c>
      <c r="C17" s="13">
        <v>13801</v>
      </c>
      <c r="D17" s="13">
        <v>12524</v>
      </c>
      <c r="E17" s="13">
        <v>9301</v>
      </c>
      <c r="F17" s="13">
        <v>12982</v>
      </c>
      <c r="G17" s="13">
        <v>21730</v>
      </c>
      <c r="H17" s="13">
        <v>10805</v>
      </c>
      <c r="I17" s="13">
        <v>2213</v>
      </c>
      <c r="J17" s="13">
        <v>4680</v>
      </c>
      <c r="K17" s="11">
        <f t="shared" si="4"/>
        <v>98132</v>
      </c>
    </row>
    <row r="18" spans="1:11" ht="17.25" customHeight="1">
      <c r="A18" s="14" t="s">
        <v>100</v>
      </c>
      <c r="B18" s="13">
        <v>1746</v>
      </c>
      <c r="C18" s="13">
        <v>2010</v>
      </c>
      <c r="D18" s="13">
        <v>1974</v>
      </c>
      <c r="E18" s="13">
        <v>1760</v>
      </c>
      <c r="F18" s="13">
        <v>2083</v>
      </c>
      <c r="G18" s="13">
        <v>4278</v>
      </c>
      <c r="H18" s="13">
        <v>1500</v>
      </c>
      <c r="I18" s="13">
        <v>319</v>
      </c>
      <c r="J18" s="13">
        <v>753</v>
      </c>
      <c r="K18" s="11">
        <f t="shared" si="4"/>
        <v>16423</v>
      </c>
    </row>
    <row r="19" spans="1:11" ht="17.25" customHeight="1">
      <c r="A19" s="14" t="s">
        <v>101</v>
      </c>
      <c r="B19" s="13">
        <v>39136</v>
      </c>
      <c r="C19" s="13">
        <v>53249</v>
      </c>
      <c r="D19" s="13">
        <v>49104</v>
      </c>
      <c r="E19" s="13">
        <v>29999</v>
      </c>
      <c r="F19" s="13">
        <v>41563</v>
      </c>
      <c r="G19" s="13">
        <v>59820</v>
      </c>
      <c r="H19" s="13">
        <v>30330</v>
      </c>
      <c r="I19" s="13">
        <v>7374</v>
      </c>
      <c r="J19" s="13">
        <v>19994</v>
      </c>
      <c r="K19" s="11">
        <f t="shared" si="4"/>
        <v>330569</v>
      </c>
    </row>
    <row r="20" spans="1:11" ht="17.25" customHeight="1">
      <c r="A20" s="16" t="s">
        <v>23</v>
      </c>
      <c r="B20" s="11">
        <f>+B21+B22+B23</f>
        <v>187278</v>
      </c>
      <c r="C20" s="11">
        <f aca="true" t="shared" si="6" ref="C20:J20">+C21+C22+C23</f>
        <v>225530</v>
      </c>
      <c r="D20" s="11">
        <f t="shared" si="6"/>
        <v>255683</v>
      </c>
      <c r="E20" s="11">
        <f t="shared" si="6"/>
        <v>161675</v>
      </c>
      <c r="F20" s="11">
        <f t="shared" si="6"/>
        <v>253895</v>
      </c>
      <c r="G20" s="11">
        <f t="shared" si="6"/>
        <v>463721</v>
      </c>
      <c r="H20" s="11">
        <f t="shared" si="6"/>
        <v>163569</v>
      </c>
      <c r="I20" s="11">
        <f t="shared" si="6"/>
        <v>38114</v>
      </c>
      <c r="J20" s="11">
        <f t="shared" si="6"/>
        <v>90569</v>
      </c>
      <c r="K20" s="11">
        <f t="shared" si="4"/>
        <v>1840034</v>
      </c>
    </row>
    <row r="21" spans="1:12" ht="17.25" customHeight="1">
      <c r="A21" s="12" t="s">
        <v>24</v>
      </c>
      <c r="B21" s="13">
        <v>105040</v>
      </c>
      <c r="C21" s="13">
        <v>137071</v>
      </c>
      <c r="D21" s="13">
        <v>153843</v>
      </c>
      <c r="E21" s="13">
        <v>96345</v>
      </c>
      <c r="F21" s="13">
        <v>149560</v>
      </c>
      <c r="G21" s="13">
        <v>253864</v>
      </c>
      <c r="H21" s="13">
        <v>95681</v>
      </c>
      <c r="I21" s="13">
        <v>23546</v>
      </c>
      <c r="J21" s="13">
        <v>54244</v>
      </c>
      <c r="K21" s="11">
        <f t="shared" si="4"/>
        <v>1069194</v>
      </c>
      <c r="L21" s="52"/>
    </row>
    <row r="22" spans="1:12" ht="17.25" customHeight="1">
      <c r="A22" s="12" t="s">
        <v>25</v>
      </c>
      <c r="B22" s="13">
        <v>73224</v>
      </c>
      <c r="C22" s="13">
        <v>77047</v>
      </c>
      <c r="D22" s="13">
        <v>88980</v>
      </c>
      <c r="E22" s="13">
        <v>58101</v>
      </c>
      <c r="F22" s="13">
        <v>94056</v>
      </c>
      <c r="G22" s="13">
        <v>192110</v>
      </c>
      <c r="H22" s="13">
        <v>59085</v>
      </c>
      <c r="I22" s="13">
        <v>12431</v>
      </c>
      <c r="J22" s="13">
        <v>32224</v>
      </c>
      <c r="K22" s="11">
        <f t="shared" si="4"/>
        <v>687258</v>
      </c>
      <c r="L22" s="52"/>
    </row>
    <row r="23" spans="1:11" ht="17.25" customHeight="1">
      <c r="A23" s="12" t="s">
        <v>26</v>
      </c>
      <c r="B23" s="13">
        <v>9014</v>
      </c>
      <c r="C23" s="13">
        <v>11412</v>
      </c>
      <c r="D23" s="13">
        <v>12860</v>
      </c>
      <c r="E23" s="13">
        <v>7229</v>
      </c>
      <c r="F23" s="13">
        <v>10279</v>
      </c>
      <c r="G23" s="13">
        <v>17747</v>
      </c>
      <c r="H23" s="13">
        <v>8803</v>
      </c>
      <c r="I23" s="13">
        <v>2137</v>
      </c>
      <c r="J23" s="13">
        <v>4101</v>
      </c>
      <c r="K23" s="11">
        <f t="shared" si="4"/>
        <v>83582</v>
      </c>
    </row>
    <row r="24" spans="1:11" ht="17.25" customHeight="1">
      <c r="A24" s="16" t="s">
        <v>27</v>
      </c>
      <c r="B24" s="13">
        <v>54065</v>
      </c>
      <c r="C24" s="13">
        <v>86825</v>
      </c>
      <c r="D24" s="13">
        <v>96380</v>
      </c>
      <c r="E24" s="13">
        <v>60859</v>
      </c>
      <c r="F24" s="13">
        <v>72761</v>
      </c>
      <c r="G24" s="13">
        <v>87268</v>
      </c>
      <c r="H24" s="13">
        <v>44259</v>
      </c>
      <c r="I24" s="13">
        <v>17501</v>
      </c>
      <c r="J24" s="13">
        <v>41163</v>
      </c>
      <c r="K24" s="11">
        <f t="shared" si="4"/>
        <v>561081</v>
      </c>
    </row>
    <row r="25" spans="1:12" ht="17.25" customHeight="1">
      <c r="A25" s="12" t="s">
        <v>28</v>
      </c>
      <c r="B25" s="13">
        <v>34602</v>
      </c>
      <c r="C25" s="13">
        <v>55568</v>
      </c>
      <c r="D25" s="13">
        <v>61683</v>
      </c>
      <c r="E25" s="13">
        <v>38950</v>
      </c>
      <c r="F25" s="13">
        <v>46567</v>
      </c>
      <c r="G25" s="13">
        <v>55852</v>
      </c>
      <c r="H25" s="13">
        <v>28326</v>
      </c>
      <c r="I25" s="13">
        <v>11201</v>
      </c>
      <c r="J25" s="13">
        <v>26344</v>
      </c>
      <c r="K25" s="11">
        <f t="shared" si="4"/>
        <v>359093</v>
      </c>
      <c r="L25" s="52"/>
    </row>
    <row r="26" spans="1:12" ht="17.25" customHeight="1">
      <c r="A26" s="12" t="s">
        <v>29</v>
      </c>
      <c r="B26" s="13">
        <v>19463</v>
      </c>
      <c r="C26" s="13">
        <v>31257</v>
      </c>
      <c r="D26" s="13">
        <v>34697</v>
      </c>
      <c r="E26" s="13">
        <v>21909</v>
      </c>
      <c r="F26" s="13">
        <v>26194</v>
      </c>
      <c r="G26" s="13">
        <v>31416</v>
      </c>
      <c r="H26" s="13">
        <v>15933</v>
      </c>
      <c r="I26" s="13">
        <v>6300</v>
      </c>
      <c r="J26" s="13">
        <v>14819</v>
      </c>
      <c r="K26" s="11">
        <f t="shared" si="4"/>
        <v>201988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8247</v>
      </c>
      <c r="I27" s="11">
        <v>0</v>
      </c>
      <c r="J27" s="11">
        <v>0</v>
      </c>
      <c r="K27" s="11">
        <f t="shared" si="4"/>
        <v>8247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2.4089</v>
      </c>
      <c r="C29" s="59">
        <f aca="true" t="shared" si="7" ref="C29:J29">SUM(C30:C33)</f>
        <v>2.7482059999999997</v>
      </c>
      <c r="D29" s="59">
        <f t="shared" si="7"/>
        <v>3.09487421</v>
      </c>
      <c r="E29" s="59">
        <f t="shared" si="7"/>
        <v>2.63168698</v>
      </c>
      <c r="F29" s="59">
        <f t="shared" si="7"/>
        <v>2.55473526</v>
      </c>
      <c r="G29" s="59">
        <f t="shared" si="7"/>
        <v>2.1975000000000002</v>
      </c>
      <c r="H29" s="59">
        <f t="shared" si="7"/>
        <v>2.5196</v>
      </c>
      <c r="I29" s="59">
        <f t="shared" si="7"/>
        <v>4.473838</v>
      </c>
      <c r="J29" s="59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108</v>
      </c>
      <c r="B32" s="61">
        <v>-0.0048</v>
      </c>
      <c r="C32" s="61">
        <v>-0.0049</v>
      </c>
      <c r="D32" s="61">
        <v>-0.00462579</v>
      </c>
      <c r="E32" s="61">
        <v>-0.00431302</v>
      </c>
      <c r="F32" s="61">
        <v>-0.00426474</v>
      </c>
      <c r="G32" s="61">
        <v>-0.0039</v>
      </c>
      <c r="H32" s="61">
        <v>-0.0046</v>
      </c>
      <c r="I32" s="61">
        <v>-0.006862</v>
      </c>
      <c r="J32" s="61">
        <v>-0.001785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7895.08</v>
      </c>
      <c r="I35" s="19">
        <v>0</v>
      </c>
      <c r="J35" s="19">
        <v>0</v>
      </c>
      <c r="K35" s="23">
        <f>SUM(B35:J35)</f>
        <v>7895.08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28864.43</v>
      </c>
      <c r="C39" s="23">
        <f aca="true" t="shared" si="8" ref="C39:J39">+C43+C40</f>
        <v>37570.159999999996</v>
      </c>
      <c r="D39" s="23">
        <f t="shared" si="8"/>
        <v>43091.45</v>
      </c>
      <c r="E39" s="23">
        <f t="shared" si="8"/>
        <v>22894.96</v>
      </c>
      <c r="F39" s="23">
        <f t="shared" si="8"/>
        <v>34953.46</v>
      </c>
      <c r="G39" s="23">
        <f t="shared" si="8"/>
        <v>49483.68</v>
      </c>
      <c r="H39" s="23">
        <f t="shared" si="8"/>
        <v>25720.89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245861.78999999998</v>
      </c>
    </row>
    <row r="40" spans="1:11" ht="17.25" customHeight="1">
      <c r="A40" s="16" t="s">
        <v>40</v>
      </c>
      <c r="B40" s="23">
        <f>+B54</f>
        <v>24772.75</v>
      </c>
      <c r="C40" s="23">
        <f aca="true" t="shared" si="10" ref="C40:H40">+C54</f>
        <v>31796.44</v>
      </c>
      <c r="D40" s="23">
        <f t="shared" si="10"/>
        <v>37839.89</v>
      </c>
      <c r="E40" s="23">
        <f t="shared" si="10"/>
        <v>19650.72</v>
      </c>
      <c r="F40" s="23">
        <f t="shared" si="10"/>
        <v>30236.9</v>
      </c>
      <c r="G40" s="23">
        <f t="shared" si="10"/>
        <v>42507.28</v>
      </c>
      <c r="H40" s="23">
        <f t="shared" si="10"/>
        <v>22005.85</v>
      </c>
      <c r="I40" s="19">
        <v>0</v>
      </c>
      <c r="J40" s="19">
        <v>0</v>
      </c>
      <c r="K40" s="23">
        <f t="shared" si="9"/>
        <v>208809.83000000002</v>
      </c>
    </row>
    <row r="41" spans="1:11" ht="17.25" customHeight="1">
      <c r="A41" s="12" t="s">
        <v>41</v>
      </c>
      <c r="B41" s="80">
        <v>944</v>
      </c>
      <c r="C41" s="80">
        <v>1249</v>
      </c>
      <c r="D41" s="80">
        <v>1345</v>
      </c>
      <c r="E41" s="80">
        <v>761</v>
      </c>
      <c r="F41" s="80">
        <v>1189</v>
      </c>
      <c r="G41" s="80">
        <v>1635</v>
      </c>
      <c r="H41" s="80">
        <v>835</v>
      </c>
      <c r="I41" s="19">
        <v>0</v>
      </c>
      <c r="J41" s="19">
        <v>0</v>
      </c>
      <c r="K41" s="80">
        <f t="shared" si="9"/>
        <v>7958</v>
      </c>
    </row>
    <row r="42" spans="1:11" ht="17.25" customHeight="1">
      <c r="A42" s="12" t="s">
        <v>42</v>
      </c>
      <c r="B42" s="23">
        <f aca="true" t="shared" si="11" ref="B42:H42">ROUND(B40/B41,2)</f>
        <v>26.24</v>
      </c>
      <c r="C42" s="23">
        <f t="shared" si="11"/>
        <v>25.46</v>
      </c>
      <c r="D42" s="23">
        <f t="shared" si="11"/>
        <v>28.13</v>
      </c>
      <c r="E42" s="23">
        <f t="shared" si="11"/>
        <v>25.82</v>
      </c>
      <c r="F42" s="23">
        <f t="shared" si="11"/>
        <v>25.43</v>
      </c>
      <c r="G42" s="23">
        <f t="shared" si="11"/>
        <v>26</v>
      </c>
      <c r="H42" s="23">
        <f t="shared" si="11"/>
        <v>26.35</v>
      </c>
      <c r="I42" s="19">
        <v>0</v>
      </c>
      <c r="J42" s="19">
        <v>0</v>
      </c>
      <c r="K42" s="23">
        <f>ROUND(K40/K41,2)</f>
        <v>26.24</v>
      </c>
    </row>
    <row r="43" spans="1:11" ht="17.25" customHeight="1">
      <c r="A43" s="63" t="s">
        <v>107</v>
      </c>
      <c r="B43" s="64">
        <f>ROUND(B44*B45,2)</f>
        <v>4091.68</v>
      </c>
      <c r="C43" s="64">
        <f>ROUND(C44*C45,2)</f>
        <v>5773.72</v>
      </c>
      <c r="D43" s="64">
        <f aca="true" t="shared" si="12" ref="D43:J43">ROUND(D44*D45,2)</f>
        <v>5251.56</v>
      </c>
      <c r="E43" s="64">
        <f t="shared" si="12"/>
        <v>3244.24</v>
      </c>
      <c r="F43" s="64">
        <f t="shared" si="12"/>
        <v>4716.56</v>
      </c>
      <c r="G43" s="64">
        <f t="shared" si="12"/>
        <v>6976.4</v>
      </c>
      <c r="H43" s="64">
        <f t="shared" si="12"/>
        <v>3715.04</v>
      </c>
      <c r="I43" s="64">
        <f t="shared" si="12"/>
        <v>1065.72</v>
      </c>
      <c r="J43" s="64">
        <f t="shared" si="12"/>
        <v>2217.04</v>
      </c>
      <c r="K43" s="64">
        <f t="shared" si="9"/>
        <v>37051.96</v>
      </c>
    </row>
    <row r="44" spans="1:11" ht="17.25" customHeight="1">
      <c r="A44" s="65" t="s">
        <v>43</v>
      </c>
      <c r="B44" s="66">
        <v>956</v>
      </c>
      <c r="C44" s="66">
        <v>1349</v>
      </c>
      <c r="D44" s="66">
        <v>1227</v>
      </c>
      <c r="E44" s="66">
        <v>758</v>
      </c>
      <c r="F44" s="66">
        <v>1102</v>
      </c>
      <c r="G44" s="66">
        <v>1630</v>
      </c>
      <c r="H44" s="66">
        <v>868</v>
      </c>
      <c r="I44" s="66">
        <v>249</v>
      </c>
      <c r="J44" s="66">
        <v>518</v>
      </c>
      <c r="K44" s="66">
        <f t="shared" si="9"/>
        <v>8657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1524718.41</v>
      </c>
      <c r="C47" s="22">
        <f aca="true" t="shared" si="13" ref="C47:H47">+C48+C56</f>
        <v>2318069.5</v>
      </c>
      <c r="D47" s="22">
        <f t="shared" si="13"/>
        <v>2678230.2900000005</v>
      </c>
      <c r="E47" s="22">
        <f t="shared" si="13"/>
        <v>1533976.66</v>
      </c>
      <c r="F47" s="22">
        <f t="shared" si="13"/>
        <v>2030848.57</v>
      </c>
      <c r="G47" s="22">
        <f t="shared" si="13"/>
        <v>2847845.93</v>
      </c>
      <c r="H47" s="22">
        <f t="shared" si="13"/>
        <v>1531569.7000000002</v>
      </c>
      <c r="I47" s="22">
        <f>+I48+I56</f>
        <v>564729.0399999999</v>
      </c>
      <c r="J47" s="22">
        <f>+J48+J56</f>
        <v>853335.4</v>
      </c>
      <c r="K47" s="22">
        <f>SUM(B47:J47)</f>
        <v>15883323.500000002</v>
      </c>
    </row>
    <row r="48" spans="1:11" ht="17.25" customHeight="1">
      <c r="A48" s="16" t="s">
        <v>46</v>
      </c>
      <c r="B48" s="23">
        <f>SUM(B49:B55)</f>
        <v>1507276.22</v>
      </c>
      <c r="C48" s="23">
        <f aca="true" t="shared" si="14" ref="C48:H48">SUM(C49:C55)</f>
        <v>2295924.93</v>
      </c>
      <c r="D48" s="23">
        <f t="shared" si="14"/>
        <v>2652884.3600000003</v>
      </c>
      <c r="E48" s="23">
        <f t="shared" si="14"/>
        <v>1512990.3399999999</v>
      </c>
      <c r="F48" s="23">
        <f t="shared" si="14"/>
        <v>2008976.96</v>
      </c>
      <c r="G48" s="23">
        <f t="shared" si="14"/>
        <v>2820065.31</v>
      </c>
      <c r="H48" s="23">
        <f t="shared" si="14"/>
        <v>1512936.12</v>
      </c>
      <c r="I48" s="23">
        <f>SUM(I49:I55)</f>
        <v>564729.0399999999</v>
      </c>
      <c r="J48" s="23">
        <f>SUM(J49:J55)</f>
        <v>840156</v>
      </c>
      <c r="K48" s="23">
        <f aca="true" t="shared" si="15" ref="K48:K56">SUM(B48:J48)</f>
        <v>15715939.280000001</v>
      </c>
    </row>
    <row r="49" spans="1:11" ht="17.25" customHeight="1">
      <c r="A49" s="34" t="s">
        <v>47</v>
      </c>
      <c r="B49" s="23">
        <f aca="true" t="shared" si="16" ref="B49:H49">ROUND(B30*B7,2)</f>
        <v>1481357.69</v>
      </c>
      <c r="C49" s="23">
        <f t="shared" si="16"/>
        <v>2257363.73</v>
      </c>
      <c r="D49" s="23">
        <f t="shared" si="16"/>
        <v>2613693.67</v>
      </c>
      <c r="E49" s="23">
        <f t="shared" si="16"/>
        <v>1492537.47</v>
      </c>
      <c r="F49" s="23">
        <f t="shared" si="16"/>
        <v>1977318.83</v>
      </c>
      <c r="G49" s="23">
        <f t="shared" si="16"/>
        <v>2775498.7</v>
      </c>
      <c r="H49" s="23">
        <f t="shared" si="16"/>
        <v>1482020.93</v>
      </c>
      <c r="I49" s="23">
        <f>ROUND(I30*I7,2)</f>
        <v>564527.87</v>
      </c>
      <c r="J49" s="23">
        <f>ROUND(J30*J7,2)</f>
        <v>838502.34</v>
      </c>
      <c r="K49" s="23">
        <f t="shared" si="15"/>
        <v>15482821.229999999</v>
      </c>
    </row>
    <row r="50" spans="1:11" ht="17.25" customHeight="1">
      <c r="A50" s="34" t="s">
        <v>48</v>
      </c>
      <c r="B50" s="19">
        <v>0</v>
      </c>
      <c r="C50" s="23">
        <f>ROUND(C31*C7,2)</f>
        <v>5017.64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5"/>
        <v>5017.64</v>
      </c>
    </row>
    <row r="51" spans="1:11" ht="17.25" customHeight="1">
      <c r="A51" s="67" t="s">
        <v>109</v>
      </c>
      <c r="B51" s="68">
        <f>ROUND(B32*B7,2)</f>
        <v>-2945.9</v>
      </c>
      <c r="C51" s="68">
        <f>ROUND(C32*C7,2)</f>
        <v>-4026.6</v>
      </c>
      <c r="D51" s="68">
        <f aca="true" t="shared" si="17" ref="D51:J51">ROUND(D32*D7,2)</f>
        <v>-3900.76</v>
      </c>
      <c r="E51" s="68">
        <f t="shared" si="17"/>
        <v>-2442.09</v>
      </c>
      <c r="F51" s="68">
        <f t="shared" si="17"/>
        <v>-3295.33</v>
      </c>
      <c r="G51" s="68">
        <f t="shared" si="17"/>
        <v>-4917.07</v>
      </c>
      <c r="H51" s="68">
        <f t="shared" si="17"/>
        <v>-2700.78</v>
      </c>
      <c r="I51" s="68">
        <f t="shared" si="17"/>
        <v>-864.55</v>
      </c>
      <c r="J51" s="68">
        <f t="shared" si="17"/>
        <v>-563.38</v>
      </c>
      <c r="K51" s="68">
        <f>SUM(B51:J51)</f>
        <v>-25656.46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5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7895.08</v>
      </c>
      <c r="I53" s="31">
        <f>+I35</f>
        <v>0</v>
      </c>
      <c r="J53" s="31">
        <f>+J35</f>
        <v>0</v>
      </c>
      <c r="K53" s="23">
        <f t="shared" si="15"/>
        <v>7895.08</v>
      </c>
    </row>
    <row r="54" spans="1:11" ht="17.25" customHeight="1">
      <c r="A54" s="12" t="s">
        <v>51</v>
      </c>
      <c r="B54" s="36">
        <v>24772.75</v>
      </c>
      <c r="C54" s="36">
        <v>31796.44</v>
      </c>
      <c r="D54" s="36">
        <v>37839.89</v>
      </c>
      <c r="E54" s="36">
        <v>19650.72</v>
      </c>
      <c r="F54" s="36">
        <v>30236.9</v>
      </c>
      <c r="G54" s="36">
        <v>42507.28</v>
      </c>
      <c r="H54" s="23">
        <v>22005.85</v>
      </c>
      <c r="I54" s="19">
        <v>0</v>
      </c>
      <c r="J54" s="19">
        <v>0</v>
      </c>
      <c r="K54" s="23">
        <f t="shared" si="15"/>
        <v>208809.83000000002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5251.56</v>
      </c>
      <c r="E55" s="19">
        <v>3244.24</v>
      </c>
      <c r="F55" s="36">
        <v>4716.56</v>
      </c>
      <c r="G55" s="36">
        <v>6976.4</v>
      </c>
      <c r="H55" s="36">
        <v>3715.04</v>
      </c>
      <c r="I55" s="36">
        <v>1065.72</v>
      </c>
      <c r="J55" s="19">
        <v>2217.04</v>
      </c>
      <c r="K55" s="23">
        <f t="shared" si="15"/>
        <v>37051.96</v>
      </c>
    </row>
    <row r="56" spans="1:11" ht="17.25" customHeight="1">
      <c r="A56" s="16" t="s">
        <v>53</v>
      </c>
      <c r="B56" s="36">
        <v>17442.19</v>
      </c>
      <c r="C56" s="36">
        <v>22144.57</v>
      </c>
      <c r="D56" s="36">
        <v>25345.93</v>
      </c>
      <c r="E56" s="36">
        <v>20986.32</v>
      </c>
      <c r="F56" s="36">
        <v>21871.61</v>
      </c>
      <c r="G56" s="36">
        <v>27780.62</v>
      </c>
      <c r="H56" s="36">
        <v>18633.58</v>
      </c>
      <c r="I56" s="19">
        <v>0</v>
      </c>
      <c r="J56" s="36">
        <v>13179.4</v>
      </c>
      <c r="K56" s="36">
        <f t="shared" si="15"/>
        <v>167384.22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8" ref="B60:J60">+B61+B68+B94+B95</f>
        <v>-194735.49</v>
      </c>
      <c r="C60" s="35">
        <f t="shared" si="18"/>
        <v>-207845.98000000004</v>
      </c>
      <c r="D60" s="35">
        <f t="shared" si="18"/>
        <v>-106226.72999999998</v>
      </c>
      <c r="E60" s="35">
        <f t="shared" si="18"/>
        <v>-298205.13</v>
      </c>
      <c r="F60" s="35">
        <f t="shared" si="18"/>
        <v>-91330.90000000002</v>
      </c>
      <c r="G60" s="35">
        <f t="shared" si="18"/>
        <v>-45663.01000000007</v>
      </c>
      <c r="H60" s="35">
        <f t="shared" si="18"/>
        <v>35985.389999999985</v>
      </c>
      <c r="I60" s="35">
        <f t="shared" si="18"/>
        <v>-87446.06999999999</v>
      </c>
      <c r="J60" s="35">
        <f t="shared" si="18"/>
        <v>-78705.09999999999</v>
      </c>
      <c r="K60" s="35">
        <f>SUM(B60:J60)</f>
        <v>-1074173.0200000003</v>
      </c>
    </row>
    <row r="61" spans="1:11" ht="18.75" customHeight="1">
      <c r="A61" s="16" t="s">
        <v>78</v>
      </c>
      <c r="B61" s="35">
        <f aca="true" t="shared" si="19" ref="B61:J61">B62+B63+B64+B65+B66+B67</f>
        <v>-220617.16999999998</v>
      </c>
      <c r="C61" s="35">
        <f t="shared" si="19"/>
        <v>-236502.92</v>
      </c>
      <c r="D61" s="35">
        <f t="shared" si="19"/>
        <v>-218545.22</v>
      </c>
      <c r="E61" s="35">
        <f t="shared" si="19"/>
        <v>-238318.09</v>
      </c>
      <c r="F61" s="35">
        <f t="shared" si="19"/>
        <v>-243753.76</v>
      </c>
      <c r="G61" s="35">
        <f t="shared" si="19"/>
        <v>-273021.33</v>
      </c>
      <c r="H61" s="35">
        <f t="shared" si="19"/>
        <v>-199161</v>
      </c>
      <c r="I61" s="35">
        <f t="shared" si="19"/>
        <v>-35024.5</v>
      </c>
      <c r="J61" s="35">
        <f t="shared" si="19"/>
        <v>-66419.5</v>
      </c>
      <c r="K61" s="35">
        <f aca="true" t="shared" si="20" ref="K61:K94">SUM(B61:J61)</f>
        <v>-1731363.49</v>
      </c>
    </row>
    <row r="62" spans="1:11" ht="18.75" customHeight="1">
      <c r="A62" s="12" t="s">
        <v>79</v>
      </c>
      <c r="B62" s="35">
        <f>-ROUND(B9*$D$3,2)</f>
        <v>-158102</v>
      </c>
      <c r="C62" s="35">
        <f aca="true" t="shared" si="21" ref="C62:J62">-ROUND(C9*$D$3,2)</f>
        <v>-228452</v>
      </c>
      <c r="D62" s="35">
        <f t="shared" si="21"/>
        <v>-198859.5</v>
      </c>
      <c r="E62" s="35">
        <f t="shared" si="21"/>
        <v>-146825</v>
      </c>
      <c r="F62" s="35">
        <f t="shared" si="21"/>
        <v>-168045.5</v>
      </c>
      <c r="G62" s="35">
        <f t="shared" si="21"/>
        <v>-211550.5</v>
      </c>
      <c r="H62" s="35">
        <f t="shared" si="21"/>
        <v>-199017</v>
      </c>
      <c r="I62" s="35">
        <f t="shared" si="21"/>
        <v>-35024.5</v>
      </c>
      <c r="J62" s="35">
        <f t="shared" si="21"/>
        <v>-66419.5</v>
      </c>
      <c r="K62" s="35">
        <f t="shared" si="20"/>
        <v>-1412295.5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20"/>
        <v>0</v>
      </c>
    </row>
    <row r="64" spans="1:11" ht="18.75" customHeight="1">
      <c r="A64" s="12" t="s">
        <v>103</v>
      </c>
      <c r="B64" s="35">
        <v>-773.5</v>
      </c>
      <c r="C64" s="35">
        <v>-266</v>
      </c>
      <c r="D64" s="35">
        <v>-252</v>
      </c>
      <c r="E64" s="35">
        <v>-1025.5</v>
      </c>
      <c r="F64" s="35">
        <v>-500.5</v>
      </c>
      <c r="G64" s="35">
        <v>-266</v>
      </c>
      <c r="H64" s="19">
        <v>0</v>
      </c>
      <c r="I64" s="19">
        <v>0</v>
      </c>
      <c r="J64" s="19">
        <v>0</v>
      </c>
      <c r="K64" s="35">
        <f t="shared" si="20"/>
        <v>-3083.5</v>
      </c>
    </row>
    <row r="65" spans="1:11" ht="18.75" customHeight="1">
      <c r="A65" s="12" t="s">
        <v>110</v>
      </c>
      <c r="B65" s="35">
        <v>-1855</v>
      </c>
      <c r="C65" s="35">
        <v>-1053.5</v>
      </c>
      <c r="D65" s="35">
        <v>-1053.5</v>
      </c>
      <c r="E65" s="35">
        <v>-1970.5</v>
      </c>
      <c r="F65" s="35">
        <v>-759.5</v>
      </c>
      <c r="G65" s="35">
        <v>-637</v>
      </c>
      <c r="H65" s="19">
        <v>0</v>
      </c>
      <c r="I65" s="19">
        <v>0</v>
      </c>
      <c r="J65" s="19">
        <v>0</v>
      </c>
      <c r="K65" s="35">
        <f t="shared" si="20"/>
        <v>-7329</v>
      </c>
    </row>
    <row r="66" spans="1:11" ht="18.75" customHeight="1">
      <c r="A66" s="12" t="s">
        <v>56</v>
      </c>
      <c r="B66" s="47">
        <v>-59886.67</v>
      </c>
      <c r="C66" s="47">
        <v>-6731.42</v>
      </c>
      <c r="D66" s="47">
        <v>-18380.22</v>
      </c>
      <c r="E66" s="47">
        <v>-88497.09</v>
      </c>
      <c r="F66" s="47">
        <v>-74448.26</v>
      </c>
      <c r="G66" s="47">
        <v>-60567.83</v>
      </c>
      <c r="H66" s="35">
        <v>-144</v>
      </c>
      <c r="I66" s="19">
        <v>0</v>
      </c>
      <c r="J66" s="19">
        <v>0</v>
      </c>
      <c r="K66" s="35">
        <f t="shared" si="20"/>
        <v>-308655.49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83</v>
      </c>
      <c r="B68" s="35">
        <f aca="true" t="shared" si="22" ref="B68:J68">SUM(B69:B92)</f>
        <v>-15203.130000000001</v>
      </c>
      <c r="C68" s="35">
        <f t="shared" si="22"/>
        <v>-59586.880000000005</v>
      </c>
      <c r="D68" s="35">
        <f t="shared" si="22"/>
        <v>-68765.08</v>
      </c>
      <c r="E68" s="35">
        <f t="shared" si="22"/>
        <v>-72124.32</v>
      </c>
      <c r="F68" s="35">
        <f t="shared" si="22"/>
        <v>-83250.28</v>
      </c>
      <c r="G68" s="35">
        <f t="shared" si="22"/>
        <v>-86712.59000000001</v>
      </c>
      <c r="H68" s="35">
        <f t="shared" si="22"/>
        <v>-14627.16</v>
      </c>
      <c r="I68" s="35">
        <f t="shared" si="22"/>
        <v>-58584.31</v>
      </c>
      <c r="J68" s="35">
        <f t="shared" si="22"/>
        <v>-14775.65</v>
      </c>
      <c r="K68" s="35">
        <f t="shared" si="20"/>
        <v>-473629.4000000001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20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20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20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20"/>
        <v>-30000</v>
      </c>
    </row>
    <row r="73" spans="1:11" ht="18.75" customHeight="1">
      <c r="A73" s="34" t="s">
        <v>62</v>
      </c>
      <c r="B73" s="35">
        <v>-14814.51</v>
      </c>
      <c r="C73" s="35">
        <v>-21505.91</v>
      </c>
      <c r="D73" s="35">
        <v>-20330.39</v>
      </c>
      <c r="E73" s="35">
        <v>-14256.9</v>
      </c>
      <c r="F73" s="35">
        <v>-19591.93</v>
      </c>
      <c r="G73" s="35">
        <v>-29855.09</v>
      </c>
      <c r="H73" s="35">
        <v>-14618.6</v>
      </c>
      <c r="I73" s="35">
        <v>-5139.11</v>
      </c>
      <c r="J73" s="35">
        <v>-10594.71</v>
      </c>
      <c r="K73" s="48">
        <f t="shared" si="20"/>
        <v>-150707.14999999997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20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20"/>
        <v>0</v>
      </c>
    </row>
    <row r="76" spans="1:11" ht="18.75" customHeight="1">
      <c r="A76" s="12" t="s">
        <v>65</v>
      </c>
      <c r="B76" s="35">
        <v>-157.5</v>
      </c>
      <c r="C76" s="35">
        <v>-37635.66</v>
      </c>
      <c r="D76" s="35">
        <v>-46620</v>
      </c>
      <c r="E76" s="35">
        <v>-44977.05</v>
      </c>
      <c r="F76" s="35">
        <v>-62554.54</v>
      </c>
      <c r="G76" s="35">
        <v>-59433.18</v>
      </c>
      <c r="H76" s="19">
        <v>0</v>
      </c>
      <c r="I76" s="35">
        <v>-14279.49</v>
      </c>
      <c r="J76" s="19">
        <v>0</v>
      </c>
      <c r="K76" s="48">
        <f t="shared" si="20"/>
        <v>-265657.42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20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20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20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20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20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20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20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20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20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20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20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20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20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20"/>
        <v>0</v>
      </c>
      <c r="L90" s="56"/>
    </row>
    <row r="91" spans="1:12" ht="18.75" customHeight="1">
      <c r="A91" s="12" t="s">
        <v>123</v>
      </c>
      <c r="B91" s="35">
        <v>-231.12</v>
      </c>
      <c r="C91" s="35">
        <v>-295.32</v>
      </c>
      <c r="D91" s="35">
        <v>-693.36</v>
      </c>
      <c r="E91" s="35">
        <v>-158.36</v>
      </c>
      <c r="F91" s="35">
        <v>-710.48</v>
      </c>
      <c r="G91" s="35">
        <v>2593.68</v>
      </c>
      <c r="H91" s="35">
        <v>-8.56</v>
      </c>
      <c r="I91" s="35">
        <v>0</v>
      </c>
      <c r="J91" s="35">
        <v>11093.76</v>
      </c>
      <c r="K91" s="35">
        <f t="shared" si="20"/>
        <v>11590.24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-12732.01</v>
      </c>
      <c r="F92" s="19">
        <v>0</v>
      </c>
      <c r="G92" s="19">
        <v>0</v>
      </c>
      <c r="H92" s="19">
        <v>0</v>
      </c>
      <c r="I92" s="48">
        <v>-7115.59</v>
      </c>
      <c r="J92" s="48">
        <v>-15274.7</v>
      </c>
      <c r="K92" s="48">
        <f t="shared" si="20"/>
        <v>-35122.3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125</v>
      </c>
      <c r="B94" s="35">
        <v>41084.81</v>
      </c>
      <c r="C94" s="35">
        <v>88243.82</v>
      </c>
      <c r="D94" s="35">
        <v>181083.57</v>
      </c>
      <c r="E94" s="35">
        <v>12237.28</v>
      </c>
      <c r="F94" s="35">
        <v>235673.14</v>
      </c>
      <c r="G94" s="35">
        <v>314070.91</v>
      </c>
      <c r="H94" s="35">
        <v>249773.55</v>
      </c>
      <c r="I94" s="35">
        <v>6162.74</v>
      </c>
      <c r="J94" s="35">
        <v>2490.05</v>
      </c>
      <c r="K94" s="48">
        <f t="shared" si="20"/>
        <v>1130819.87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3" ref="B97:H97">+B98+B99</f>
        <v>1329982.9200000002</v>
      </c>
      <c r="C97" s="24">
        <f t="shared" si="23"/>
        <v>2110223.5200000005</v>
      </c>
      <c r="D97" s="24">
        <f t="shared" si="23"/>
        <v>2572003.56</v>
      </c>
      <c r="E97" s="24">
        <f t="shared" si="23"/>
        <v>1235771.5299999998</v>
      </c>
      <c r="F97" s="24">
        <f t="shared" si="23"/>
        <v>1939517.6700000002</v>
      </c>
      <c r="G97" s="24">
        <f t="shared" si="23"/>
        <v>2802182.9200000004</v>
      </c>
      <c r="H97" s="24">
        <f t="shared" si="23"/>
        <v>1567555.0900000003</v>
      </c>
      <c r="I97" s="24">
        <f>+I98+I99</f>
        <v>477282.9699999999</v>
      </c>
      <c r="J97" s="24">
        <f>+J98+J99</f>
        <v>774630.3</v>
      </c>
      <c r="K97" s="48">
        <f>SUM(B97:J97)</f>
        <v>14809150.48</v>
      </c>
      <c r="L97" s="54"/>
    </row>
    <row r="98" spans="1:12" ht="18.75" customHeight="1">
      <c r="A98" s="16" t="s">
        <v>86</v>
      </c>
      <c r="B98" s="24">
        <f aca="true" t="shared" si="24" ref="B98:J98">+B48+B61+B68+B94</f>
        <v>1312540.7300000002</v>
      </c>
      <c r="C98" s="24">
        <f t="shared" si="24"/>
        <v>2088078.9500000004</v>
      </c>
      <c r="D98" s="24">
        <f t="shared" si="24"/>
        <v>2546657.63</v>
      </c>
      <c r="E98" s="24">
        <f t="shared" si="24"/>
        <v>1214785.2099999997</v>
      </c>
      <c r="F98" s="24">
        <f t="shared" si="24"/>
        <v>1917646.06</v>
      </c>
      <c r="G98" s="24">
        <f t="shared" si="24"/>
        <v>2774402.3000000003</v>
      </c>
      <c r="H98" s="24">
        <f t="shared" si="24"/>
        <v>1548921.5100000002</v>
      </c>
      <c r="I98" s="24">
        <f t="shared" si="24"/>
        <v>477282.9699999999</v>
      </c>
      <c r="J98" s="24">
        <f t="shared" si="24"/>
        <v>761450.9</v>
      </c>
      <c r="K98" s="48">
        <f>SUM(B98:J98)</f>
        <v>14641766.260000002</v>
      </c>
      <c r="L98" s="54"/>
    </row>
    <row r="99" spans="1:11" ht="18" customHeight="1">
      <c r="A99" s="16" t="s">
        <v>104</v>
      </c>
      <c r="B99" s="24">
        <f aca="true" t="shared" si="25" ref="B99:J99">IF(+B56+B95+B100&lt;0,0,(B56+B95+B100))</f>
        <v>17442.19</v>
      </c>
      <c r="C99" s="24">
        <f t="shared" si="25"/>
        <v>22144.57</v>
      </c>
      <c r="D99" s="24">
        <f t="shared" si="25"/>
        <v>25345.93</v>
      </c>
      <c r="E99" s="24">
        <f t="shared" si="25"/>
        <v>20986.32</v>
      </c>
      <c r="F99" s="24">
        <f t="shared" si="25"/>
        <v>21871.61</v>
      </c>
      <c r="G99" s="24">
        <f t="shared" si="25"/>
        <v>27780.62</v>
      </c>
      <c r="H99" s="24">
        <f t="shared" si="25"/>
        <v>18633.58</v>
      </c>
      <c r="I99" s="19">
        <f t="shared" si="25"/>
        <v>0</v>
      </c>
      <c r="J99" s="24">
        <f t="shared" si="25"/>
        <v>13179.4</v>
      </c>
      <c r="K99" s="48">
        <f>SUM(B99:J99)</f>
        <v>167384.22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14809150.5</v>
      </c>
      <c r="L105" s="54"/>
    </row>
    <row r="106" spans="1:11" ht="18.75" customHeight="1">
      <c r="A106" s="26" t="s">
        <v>74</v>
      </c>
      <c r="B106" s="27">
        <v>170864.54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170864.54</v>
      </c>
    </row>
    <row r="107" spans="1:11" ht="18.75" customHeight="1">
      <c r="A107" s="26" t="s">
        <v>75</v>
      </c>
      <c r="B107" s="27">
        <v>1159118.38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6" ref="K107:K122">SUM(B107:J107)</f>
        <v>1159118.38</v>
      </c>
    </row>
    <row r="108" spans="1:11" ht="18.75" customHeight="1">
      <c r="A108" s="26" t="s">
        <v>76</v>
      </c>
      <c r="B108" s="40">
        <v>0</v>
      </c>
      <c r="C108" s="27">
        <f>+C97</f>
        <v>2110223.5200000005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6"/>
        <v>2110223.5200000005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2572003.56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6"/>
        <v>2572003.56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1235771.5299999998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6"/>
        <v>1235771.5299999998</v>
      </c>
    </row>
    <row r="111" spans="1:11" ht="18.75" customHeight="1">
      <c r="A111" s="69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380139.37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6"/>
        <v>380139.37</v>
      </c>
    </row>
    <row r="112" spans="1:11" ht="18.75" customHeight="1">
      <c r="A112" s="69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699142.18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6"/>
        <v>699142.18</v>
      </c>
    </row>
    <row r="113" spans="1:11" ht="18.75" customHeight="1">
      <c r="A113" s="69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860236.12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6"/>
        <v>860236.12</v>
      </c>
    </row>
    <row r="114" spans="1:11" ht="18.75" customHeight="1">
      <c r="A114" s="69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884333.42</v>
      </c>
      <c r="H114" s="40">
        <v>0</v>
      </c>
      <c r="I114" s="40">
        <v>0</v>
      </c>
      <c r="J114" s="40">
        <v>0</v>
      </c>
      <c r="K114" s="41">
        <f t="shared" si="26"/>
        <v>884333.42</v>
      </c>
    </row>
    <row r="115" spans="1:11" ht="18.75" customHeight="1">
      <c r="A115" s="69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64067.05</v>
      </c>
      <c r="H115" s="40">
        <v>0</v>
      </c>
      <c r="I115" s="40">
        <v>0</v>
      </c>
      <c r="J115" s="40">
        <v>0</v>
      </c>
      <c r="K115" s="41">
        <f t="shared" si="26"/>
        <v>64067.05</v>
      </c>
    </row>
    <row r="116" spans="1:11" ht="18.75" customHeight="1">
      <c r="A116" s="69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420036.37</v>
      </c>
      <c r="H116" s="40">
        <v>0</v>
      </c>
      <c r="I116" s="40">
        <v>0</v>
      </c>
      <c r="J116" s="40">
        <v>0</v>
      </c>
      <c r="K116" s="41">
        <f t="shared" si="26"/>
        <v>420036.37</v>
      </c>
    </row>
    <row r="117" spans="1:11" ht="18.75" customHeight="1">
      <c r="A117" s="69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404534.53</v>
      </c>
      <c r="H117" s="40">
        <v>0</v>
      </c>
      <c r="I117" s="40">
        <v>0</v>
      </c>
      <c r="J117" s="40">
        <v>0</v>
      </c>
      <c r="K117" s="41">
        <f t="shared" si="26"/>
        <v>404534.53</v>
      </c>
    </row>
    <row r="118" spans="1:11" ht="18.75" customHeight="1">
      <c r="A118" s="69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1029211.56</v>
      </c>
      <c r="H118" s="40">
        <v>0</v>
      </c>
      <c r="I118" s="40">
        <v>0</v>
      </c>
      <c r="J118" s="40">
        <v>0</v>
      </c>
      <c r="K118" s="41">
        <f t="shared" si="26"/>
        <v>1029211.56</v>
      </c>
    </row>
    <row r="119" spans="1:11" ht="18.75" customHeight="1">
      <c r="A119" s="69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558097.42</v>
      </c>
      <c r="I119" s="40">
        <v>0</v>
      </c>
      <c r="J119" s="40">
        <v>0</v>
      </c>
      <c r="K119" s="41">
        <f t="shared" si="26"/>
        <v>558097.42</v>
      </c>
    </row>
    <row r="120" spans="1:11" ht="18.75" customHeight="1">
      <c r="A120" s="69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1009457.67</v>
      </c>
      <c r="I120" s="40">
        <v>0</v>
      </c>
      <c r="J120" s="40">
        <v>0</v>
      </c>
      <c r="K120" s="41">
        <f t="shared" si="26"/>
        <v>1009457.67</v>
      </c>
    </row>
    <row r="121" spans="1:11" ht="18.75" customHeight="1">
      <c r="A121" s="69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477282.97</v>
      </c>
      <c r="J121" s="40">
        <v>0</v>
      </c>
      <c r="K121" s="41">
        <f t="shared" si="26"/>
        <v>477282.97</v>
      </c>
    </row>
    <row r="122" spans="1:11" ht="18.75" customHeight="1">
      <c r="A122" s="70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774630.31</v>
      </c>
      <c r="K122" s="44">
        <f t="shared" si="26"/>
        <v>774630.31</v>
      </c>
    </row>
    <row r="123" spans="1:11" ht="18.75" customHeight="1">
      <c r="A123" s="39" t="s">
        <v>127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-0.010000000009313226</v>
      </c>
      <c r="K123" s="51"/>
    </row>
    <row r="124" ht="18.75" customHeight="1">
      <c r="A124" s="39" t="s">
        <v>126</v>
      </c>
    </row>
    <row r="125" ht="18.75" customHeight="1">
      <c r="A125" s="39" t="s">
        <v>128</v>
      </c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2015-04-30T13:11:42Z</dcterms:modified>
  <cp:category/>
  <cp:version/>
  <cp:contentType/>
  <cp:contentStatus/>
</cp:coreProperties>
</file>