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<sst xmlns="http://schemas.openxmlformats.org/spreadsheetml/2006/main" count="126" uniqueCount="126">
  <si>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</si>
  <si>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</si>
  <si>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</si>
  <si>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</si>
  <si>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</si>
  <si>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</si>
  <si>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</si>
  <si>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</si>
  <si>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</si>
  <si>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</si>
  <si>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</si>
  <si>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</si>
  <si>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</si>
  <si>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</si>
  <si>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</si>
  <si>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</si>
  <si>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</si>
  <si>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</si>
  <si>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</si>
  <si>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</si>
  <si>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</si>
  <si>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</si>
  <si>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</si>
  <si>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</si>
  <si>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</si>
  <si>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</si>
  <si>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</si>
  <si>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</si>
  <si>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</si>
  <si>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</si>
  <si>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</si>
  <si>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</si>
  <si>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</si>
  <si>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</si>
  <si>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</si>
  <si>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</si>
  <si>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</si>
  <si>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</si>
  <si>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</si>
  <si>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</si>
  <si>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</si>
  <si>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</si>
  <si>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</si>
  <si>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</si>
  <si>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</si>
  <si>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</si>
  <si>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</si>
  <si>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</si>
  <si>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</si>
  <si>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</si>
  <si>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</si>
  <si>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</si>
  <si>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</si>
  <si>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</si>
  <si>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</si>
  <si>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</si>
  <si>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</si>
  <si>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</si>
  <si>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</si>
  <si>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</si>
  <si>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</si>
  <si>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</si>
  <si>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</si>
  <si>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</si>
  <si>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</si>
  <si>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</si>
  <si>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</si>
  <si>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</si>
  <si>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</si>
  <si>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</si>
  <si>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</si>
  <si>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</si>
  <si>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</si>
  <si>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</si>
  <si>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</si>
  <si>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</si>
  <si>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</si>
  <si>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</si>
  <si>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</si>
  <si>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</si>
  <si>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</si>
  <si>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</si>
  <si>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</si>
  <si>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</si>
  <si>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</si>
  <si>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</si>
  <si>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</si>
  <si>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</si>
  <si>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</si>
  <si>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</si>
  <si>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</si>
  <si>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</si>
  <si>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</si>
  <si>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</si>
  <si>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</si>
  <si>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</si>
  <si>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</si>
  <si>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</si>
  <si>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</si>
  <si>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</si>
  <si>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</si>
  <si>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</si>
  <si>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</si>
  <si>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</si>
  <si>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</si>
  <si>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</si>
  <si>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</si>
  <si>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</si>
  <si>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</si>
  <si>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</si>
  <si>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</si>
  <si>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</si>
  <si>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</si>
  <si>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</si>
  <si>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</si>
  <si>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</si>
  <si>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</si>
  <si>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</si>
  <si>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</si>
  <si>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</si>
  <si>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</si>
  <si>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</si>
  <si>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</si>
  <si>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</si>
  <si>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</si>
  <si>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21/04/15 - VENCIMENTO 28/04/15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</si>
</sst>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186454</v>
      </c>
      <c r="C7" s="9">
        <f t="shared" si="0"/>
        <v>243733</v>
      </c>
      <c r="D7" s="9">
        <f t="shared" si="0"/>
        <v>279841</v>
      </c>
      <c r="E7" s="9">
        <f t="shared" si="0"/>
        <v>153795</v>
      </c>
      <c r="F7" s="9">
        <f t="shared" si="0"/>
        <v>199282</v>
      </c>
      <c r="G7" s="9">
        <f t="shared" si="0"/>
        <v>379488</v>
      </c>
      <c r="H7" s="9">
        <f t="shared" si="0"/>
        <v>119487</v>
      </c>
      <c r="I7" s="9">
        <f t="shared" si="0"/>
        <v>27840</v>
      </c>
      <c r="J7" s="9">
        <f t="shared" si="0"/>
        <v>113424</v>
      </c>
      <c r="K7" s="9">
        <f t="shared" si="0"/>
        <v>1703344</v>
      </c>
      <c r="L7" s="52"/>
    </row>
    <row r="8" spans="1:11" ht="17.25" customHeight="1">
      <c r="A8" s="10" t="s">
        <v>103</v>
      </c>
      <c r="B8" s="11">
        <f>B9+B12+B16</f>
        <v>107013</v>
      </c>
      <c r="C8" s="11">
        <f aca="true" t="shared" si="1" ref="C8:J8">C9+C12+C16</f>
        <v>145464</v>
      </c>
      <c r="D8" s="11">
        <f t="shared" si="1"/>
        <v>156737</v>
      </c>
      <c r="E8" s="11">
        <f t="shared" si="1"/>
        <v>90829</v>
      </c>
      <c r="F8" s="11">
        <f t="shared" si="1"/>
        <v>105686</v>
      </c>
      <c r="G8" s="11">
        <f t="shared" si="1"/>
        <v>203413</v>
      </c>
      <c r="H8" s="11">
        <f t="shared" si="1"/>
        <v>71786</v>
      </c>
      <c r="I8" s="11">
        <f t="shared" si="1"/>
        <v>14486</v>
      </c>
      <c r="J8" s="11">
        <f t="shared" si="1"/>
        <v>64910</v>
      </c>
      <c r="K8" s="11">
        <f>SUM(B8:J8)</f>
        <v>960324</v>
      </c>
    </row>
    <row r="9" spans="1:11" ht="17.25" customHeight="1">
      <c r="A9" s="15" t="s">
        <v>17</v>
      </c>
      <c r="B9" s="13">
        <f>+B10+B11</f>
        <v>19796</v>
      </c>
      <c r="C9" s="13">
        <f aca="true" t="shared" si="2" ref="C9:J9">+C10+C11</f>
        <v>28820</v>
      </c>
      <c r="D9" s="13">
        <f t="shared" si="2"/>
        <v>30092</v>
      </c>
      <c r="E9" s="13">
        <f t="shared" si="2"/>
        <v>17889</v>
      </c>
      <c r="F9" s="13">
        <f t="shared" si="2"/>
        <v>16535</v>
      </c>
      <c r="G9" s="13">
        <f t="shared" si="2"/>
        <v>24818</v>
      </c>
      <c r="H9" s="13">
        <f t="shared" si="2"/>
        <v>14557</v>
      </c>
      <c r="I9" s="13">
        <f t="shared" si="2"/>
        <v>3475</v>
      </c>
      <c r="J9" s="13">
        <f t="shared" si="2"/>
        <v>11854</v>
      </c>
      <c r="K9" s="11">
        <f>SUM(B9:J9)</f>
        <v>167836</v>
      </c>
    </row>
    <row r="10" spans="1:11" ht="17.25" customHeight="1">
      <c r="A10" s="29" t="s">
        <v>18</v>
      </c>
      <c r="B10" s="13">
        <v>19796</v>
      </c>
      <c r="C10" s="13">
        <v>28820</v>
      </c>
      <c r="D10" s="13">
        <v>30092</v>
      </c>
      <c r="E10" s="13">
        <v>17889</v>
      </c>
      <c r="F10" s="13">
        <v>16535</v>
      </c>
      <c r="G10" s="13">
        <v>24818</v>
      </c>
      <c r="H10" s="13">
        <v>14557</v>
      </c>
      <c r="I10" s="13">
        <v>3475</v>
      </c>
      <c r="J10" s="13">
        <v>11854</v>
      </c>
      <c r="K10" s="11">
        <f>SUM(B10:J10)</f>
        <v>167836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74740</v>
      </c>
      <c r="C12" s="17">
        <f t="shared" si="3"/>
        <v>99873</v>
      </c>
      <c r="D12" s="17">
        <f t="shared" si="3"/>
        <v>111196</v>
      </c>
      <c r="E12" s="17">
        <f t="shared" si="3"/>
        <v>63802</v>
      </c>
      <c r="F12" s="17">
        <f t="shared" si="3"/>
        <v>77121</v>
      </c>
      <c r="G12" s="17">
        <f t="shared" si="3"/>
        <v>157982</v>
      </c>
      <c r="H12" s="17">
        <f t="shared" si="3"/>
        <v>50605</v>
      </c>
      <c r="I12" s="17">
        <f t="shared" si="3"/>
        <v>9616</v>
      </c>
      <c r="J12" s="17">
        <f t="shared" si="3"/>
        <v>46193</v>
      </c>
      <c r="K12" s="11">
        <f aca="true" t="shared" si="4" ref="K12:K27">SUM(B12:J12)</f>
        <v>691128</v>
      </c>
    </row>
    <row r="13" spans="1:13" ht="17.25" customHeight="1">
      <c r="A13" s="14" t="s">
        <v>20</v>
      </c>
      <c r="B13" s="13">
        <v>35649</v>
      </c>
      <c r="C13" s="13">
        <v>50504</v>
      </c>
      <c r="D13" s="13">
        <v>55888</v>
      </c>
      <c r="E13" s="13">
        <v>32127</v>
      </c>
      <c r="F13" s="13">
        <v>37768</v>
      </c>
      <c r="G13" s="13">
        <v>71127</v>
      </c>
      <c r="H13" s="13">
        <v>22663</v>
      </c>
      <c r="I13" s="13">
        <v>5278</v>
      </c>
      <c r="J13" s="13">
        <v>24074</v>
      </c>
      <c r="K13" s="11">
        <f t="shared" si="4"/>
        <v>335078</v>
      </c>
      <c r="L13" s="52"/>
      <c r="M13" s="53"/>
    </row>
    <row r="14" spans="1:12" ht="17.25" customHeight="1">
      <c r="A14" s="14" t="s">
        <v>21</v>
      </c>
      <c r="B14" s="13">
        <v>36052</v>
      </c>
      <c r="C14" s="13">
        <v>45046</v>
      </c>
      <c r="D14" s="13">
        <v>51003</v>
      </c>
      <c r="E14" s="13">
        <v>29023</v>
      </c>
      <c r="F14" s="13">
        <v>36883</v>
      </c>
      <c r="G14" s="13">
        <v>82325</v>
      </c>
      <c r="H14" s="13">
        <v>25521</v>
      </c>
      <c r="I14" s="13">
        <v>3954</v>
      </c>
      <c r="J14" s="13">
        <v>20595</v>
      </c>
      <c r="K14" s="11">
        <f t="shared" si="4"/>
        <v>330402</v>
      </c>
      <c r="L14" s="52"/>
    </row>
    <row r="15" spans="1:11" ht="17.25" customHeight="1">
      <c r="A15" s="14" t="s">
        <v>22</v>
      </c>
      <c r="B15" s="13">
        <v>3039</v>
      </c>
      <c r="C15" s="13">
        <v>4323</v>
      </c>
      <c r="D15" s="13">
        <v>4305</v>
      </c>
      <c r="E15" s="13">
        <v>2652</v>
      </c>
      <c r="F15" s="13">
        <v>2470</v>
      </c>
      <c r="G15" s="13">
        <v>4530</v>
      </c>
      <c r="H15" s="13">
        <v>2421</v>
      </c>
      <c r="I15" s="13">
        <v>384</v>
      </c>
      <c r="J15" s="13">
        <v>1524</v>
      </c>
      <c r="K15" s="11">
        <f t="shared" si="4"/>
        <v>25648</v>
      </c>
    </row>
    <row r="16" spans="1:11" ht="17.25" customHeight="1">
      <c r="A16" s="15" t="s">
        <v>99</v>
      </c>
      <c r="B16" s="13">
        <f>B17+B18+B19</f>
        <v>12477</v>
      </c>
      <c r="C16" s="13">
        <f aca="true" t="shared" si="5" ref="C16:J16">C17+C18+C19</f>
        <v>16771</v>
      </c>
      <c r="D16" s="13">
        <f t="shared" si="5"/>
        <v>15449</v>
      </c>
      <c r="E16" s="13">
        <f t="shared" si="5"/>
        <v>9138</v>
      </c>
      <c r="F16" s="13">
        <f t="shared" si="5"/>
        <v>12030</v>
      </c>
      <c r="G16" s="13">
        <f t="shared" si="5"/>
        <v>20613</v>
      </c>
      <c r="H16" s="13">
        <f t="shared" si="5"/>
        <v>6624</v>
      </c>
      <c r="I16" s="13">
        <f t="shared" si="5"/>
        <v>1395</v>
      </c>
      <c r="J16" s="13">
        <f t="shared" si="5"/>
        <v>6863</v>
      </c>
      <c r="K16" s="11">
        <f t="shared" si="4"/>
        <v>101360</v>
      </c>
    </row>
    <row r="17" spans="1:11" ht="17.25" customHeight="1">
      <c r="A17" s="14" t="s">
        <v>100</v>
      </c>
      <c r="B17" s="13">
        <v>3091</v>
      </c>
      <c r="C17" s="13">
        <v>4238</v>
      </c>
      <c r="D17" s="13">
        <v>4292</v>
      </c>
      <c r="E17" s="13">
        <v>2651</v>
      </c>
      <c r="F17" s="13">
        <v>3315</v>
      </c>
      <c r="G17" s="13">
        <v>6191</v>
      </c>
      <c r="H17" s="13">
        <v>2235</v>
      </c>
      <c r="I17" s="13">
        <v>461</v>
      </c>
      <c r="J17" s="13">
        <v>1726</v>
      </c>
      <c r="K17" s="11">
        <f t="shared" si="4"/>
        <v>28200</v>
      </c>
    </row>
    <row r="18" spans="1:11" ht="17.25" customHeight="1">
      <c r="A18" s="14" t="s">
        <v>101</v>
      </c>
      <c r="B18" s="13">
        <v>579</v>
      </c>
      <c r="C18" s="13">
        <v>640</v>
      </c>
      <c r="D18" s="13">
        <v>686</v>
      </c>
      <c r="E18" s="13">
        <v>493</v>
      </c>
      <c r="F18" s="13">
        <v>616</v>
      </c>
      <c r="G18" s="13">
        <v>1672</v>
      </c>
      <c r="H18" s="13">
        <v>373</v>
      </c>
      <c r="I18" s="13">
        <v>63</v>
      </c>
      <c r="J18" s="13">
        <v>306</v>
      </c>
      <c r="K18" s="11">
        <f t="shared" si="4"/>
        <v>5428</v>
      </c>
    </row>
    <row r="19" spans="1:11" ht="17.25" customHeight="1">
      <c r="A19" s="14" t="s">
        <v>102</v>
      </c>
      <c r="B19" s="13">
        <v>8807</v>
      </c>
      <c r="C19" s="13">
        <v>11893</v>
      </c>
      <c r="D19" s="13">
        <v>10471</v>
      </c>
      <c r="E19" s="13">
        <v>5994</v>
      </c>
      <c r="F19" s="13">
        <v>8099</v>
      </c>
      <c r="G19" s="13">
        <v>12750</v>
      </c>
      <c r="H19" s="13">
        <v>4016</v>
      </c>
      <c r="I19" s="13">
        <v>871</v>
      </c>
      <c r="J19" s="13">
        <v>4831</v>
      </c>
      <c r="K19" s="11">
        <f t="shared" si="4"/>
        <v>67732</v>
      </c>
    </row>
    <row r="20" spans="1:11" ht="17.25" customHeight="1">
      <c r="A20" s="16" t="s">
        <v>23</v>
      </c>
      <c r="B20" s="11">
        <f>+B21+B22+B23</f>
        <v>60422</v>
      </c>
      <c r="C20" s="11">
        <f aca="true" t="shared" si="6" ref="C20:J20">+C21+C22+C23</f>
        <v>69250</v>
      </c>
      <c r="D20" s="11">
        <f t="shared" si="6"/>
        <v>87522</v>
      </c>
      <c r="E20" s="11">
        <f t="shared" si="6"/>
        <v>44916</v>
      </c>
      <c r="F20" s="11">
        <f t="shared" si="6"/>
        <v>74980</v>
      </c>
      <c r="G20" s="11">
        <f t="shared" si="6"/>
        <v>149594</v>
      </c>
      <c r="H20" s="11">
        <f t="shared" si="6"/>
        <v>37316</v>
      </c>
      <c r="I20" s="11">
        <f t="shared" si="6"/>
        <v>8613</v>
      </c>
      <c r="J20" s="11">
        <f t="shared" si="6"/>
        <v>32678</v>
      </c>
      <c r="K20" s="11">
        <f t="shared" si="4"/>
        <v>565291</v>
      </c>
    </row>
    <row r="21" spans="1:12" ht="17.25" customHeight="1">
      <c r="A21" s="12" t="s">
        <v>24</v>
      </c>
      <c r="B21" s="13">
        <v>34515</v>
      </c>
      <c r="C21" s="13">
        <v>42788</v>
      </c>
      <c r="D21" s="13">
        <v>52930</v>
      </c>
      <c r="E21" s="13">
        <v>27501</v>
      </c>
      <c r="F21" s="13">
        <v>42724</v>
      </c>
      <c r="G21" s="13">
        <v>77812</v>
      </c>
      <c r="H21" s="13">
        <v>21502</v>
      </c>
      <c r="I21" s="13">
        <v>5724</v>
      </c>
      <c r="J21" s="13">
        <v>19630</v>
      </c>
      <c r="K21" s="11">
        <f t="shared" si="4"/>
        <v>325126</v>
      </c>
      <c r="L21" s="52"/>
    </row>
    <row r="22" spans="1:12" ht="17.25" customHeight="1">
      <c r="A22" s="12" t="s">
        <v>25</v>
      </c>
      <c r="B22" s="13">
        <v>24209</v>
      </c>
      <c r="C22" s="13">
        <v>24382</v>
      </c>
      <c r="D22" s="13">
        <v>32230</v>
      </c>
      <c r="E22" s="13">
        <v>16195</v>
      </c>
      <c r="F22" s="13">
        <v>30627</v>
      </c>
      <c r="G22" s="13">
        <v>68686</v>
      </c>
      <c r="H22" s="13">
        <v>14760</v>
      </c>
      <c r="I22" s="13">
        <v>2656</v>
      </c>
      <c r="J22" s="13">
        <v>12254</v>
      </c>
      <c r="K22" s="11">
        <f t="shared" si="4"/>
        <v>225999</v>
      </c>
      <c r="L22" s="52"/>
    </row>
    <row r="23" spans="1:11" ht="17.25" customHeight="1">
      <c r="A23" s="12" t="s">
        <v>26</v>
      </c>
      <c r="B23" s="13">
        <v>1698</v>
      </c>
      <c r="C23" s="13">
        <v>2080</v>
      </c>
      <c r="D23" s="13">
        <v>2362</v>
      </c>
      <c r="E23" s="13">
        <v>1220</v>
      </c>
      <c r="F23" s="13">
        <v>1629</v>
      </c>
      <c r="G23" s="13">
        <v>3096</v>
      </c>
      <c r="H23" s="13">
        <v>1054</v>
      </c>
      <c r="I23" s="13">
        <v>233</v>
      </c>
      <c r="J23" s="13">
        <v>794</v>
      </c>
      <c r="K23" s="11">
        <f t="shared" si="4"/>
        <v>14166</v>
      </c>
    </row>
    <row r="24" spans="1:11" ht="17.25" customHeight="1">
      <c r="A24" s="16" t="s">
        <v>27</v>
      </c>
      <c r="B24" s="13">
        <v>19019</v>
      </c>
      <c r="C24" s="13">
        <v>29019</v>
      </c>
      <c r="D24" s="13">
        <v>35582</v>
      </c>
      <c r="E24" s="13">
        <v>18050</v>
      </c>
      <c r="F24" s="13">
        <v>18616</v>
      </c>
      <c r="G24" s="13">
        <v>26481</v>
      </c>
      <c r="H24" s="13">
        <v>9402</v>
      </c>
      <c r="I24" s="13">
        <v>4741</v>
      </c>
      <c r="J24" s="13">
        <v>15836</v>
      </c>
      <c r="K24" s="11">
        <f t="shared" si="4"/>
        <v>176746</v>
      </c>
    </row>
    <row r="25" spans="1:12" ht="17.25" customHeight="1">
      <c r="A25" s="12" t="s">
        <v>28</v>
      </c>
      <c r="B25" s="13">
        <v>12172</v>
      </c>
      <c r="C25" s="13">
        <v>18572</v>
      </c>
      <c r="D25" s="13">
        <v>22772</v>
      </c>
      <c r="E25" s="13">
        <v>11552</v>
      </c>
      <c r="F25" s="13">
        <v>11914</v>
      </c>
      <c r="G25" s="13">
        <v>16948</v>
      </c>
      <c r="H25" s="13">
        <v>6017</v>
      </c>
      <c r="I25" s="13">
        <v>3034</v>
      </c>
      <c r="J25" s="13">
        <v>10135</v>
      </c>
      <c r="K25" s="11">
        <f t="shared" si="4"/>
        <v>113116</v>
      </c>
      <c r="L25" s="52"/>
    </row>
    <row r="26" spans="1:12" ht="17.25" customHeight="1">
      <c r="A26" s="12" t="s">
        <v>29</v>
      </c>
      <c r="B26" s="13">
        <v>6847</v>
      </c>
      <c r="C26" s="13">
        <v>10447</v>
      </c>
      <c r="D26" s="13">
        <v>12810</v>
      </c>
      <c r="E26" s="13">
        <v>6498</v>
      </c>
      <c r="F26" s="13">
        <v>6702</v>
      </c>
      <c r="G26" s="13">
        <v>9533</v>
      </c>
      <c r="H26" s="13">
        <v>3385</v>
      </c>
      <c r="I26" s="13">
        <v>1707</v>
      </c>
      <c r="J26" s="13">
        <v>5701</v>
      </c>
      <c r="K26" s="11">
        <f t="shared" si="4"/>
        <v>63630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983</v>
      </c>
      <c r="I27" s="11">
        <v>0</v>
      </c>
      <c r="J27" s="11">
        <v>0</v>
      </c>
      <c r="K27" s="11">
        <f t="shared" si="4"/>
        <v>983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2.4089</v>
      </c>
      <c r="C29" s="60">
        <f aca="true" t="shared" si="7" ref="C29:J29">SUM(C30:C33)</f>
        <v>2.7482059999999997</v>
      </c>
      <c r="D29" s="60">
        <f t="shared" si="7"/>
        <v>3.09487421</v>
      </c>
      <c r="E29" s="60">
        <f t="shared" si="7"/>
        <v>2.63168698</v>
      </c>
      <c r="F29" s="60">
        <f t="shared" si="7"/>
        <v>2.55473526</v>
      </c>
      <c r="G29" s="60">
        <f t="shared" si="7"/>
        <v>2.1975000000000002</v>
      </c>
      <c r="H29" s="60">
        <f t="shared" si="7"/>
        <v>2.5196</v>
      </c>
      <c r="I29" s="60">
        <f t="shared" si="7"/>
        <v>4.473838</v>
      </c>
      <c r="J29" s="60">
        <f t="shared" si="7"/>
        <v>2.654915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-0.0048</v>
      </c>
      <c r="C32" s="62">
        <v>-0.0049</v>
      </c>
      <c r="D32" s="62">
        <v>-0.00462579</v>
      </c>
      <c r="E32" s="62">
        <v>-0.00431302</v>
      </c>
      <c r="F32" s="62">
        <v>-0.00426474</v>
      </c>
      <c r="G32" s="62">
        <v>-0.0039</v>
      </c>
      <c r="H32" s="62">
        <v>-0.0046</v>
      </c>
      <c r="I32" s="62">
        <v>-0.006862</v>
      </c>
      <c r="J32" s="62">
        <v>-0.001785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26230.87</v>
      </c>
      <c r="I35" s="19">
        <v>0</v>
      </c>
      <c r="J35" s="19">
        <v>0</v>
      </c>
      <c r="K35" s="23">
        <f>SUM(B35:J35)</f>
        <v>26230.87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4091.68</v>
      </c>
      <c r="C39" s="23">
        <f aca="true" t="shared" si="8" ref="C39:J39">+C43</f>
        <v>5773.72</v>
      </c>
      <c r="D39" s="23">
        <f t="shared" si="8"/>
        <v>5251.56</v>
      </c>
      <c r="E39" s="19">
        <f t="shared" si="8"/>
        <v>3244.24</v>
      </c>
      <c r="F39" s="23">
        <f t="shared" si="8"/>
        <v>4716.56</v>
      </c>
      <c r="G39" s="23">
        <f t="shared" si="8"/>
        <v>6942.16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37017.72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5251.56</v>
      </c>
      <c r="E43" s="65">
        <f t="shared" si="10"/>
        <v>3244.24</v>
      </c>
      <c r="F43" s="65">
        <f t="shared" si="10"/>
        <v>4716.56</v>
      </c>
      <c r="G43" s="65">
        <f t="shared" si="10"/>
        <v>6942.16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37017.72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1227</v>
      </c>
      <c r="E44" s="67">
        <v>758</v>
      </c>
      <c r="F44" s="67">
        <v>1102</v>
      </c>
      <c r="G44" s="67">
        <v>1622</v>
      </c>
      <c r="H44" s="67">
        <v>868</v>
      </c>
      <c r="I44" s="67">
        <v>249</v>
      </c>
      <c r="J44" s="67">
        <v>518</v>
      </c>
      <c r="K44" s="67">
        <f t="shared" si="9"/>
        <v>8649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470682.91000000003</v>
      </c>
      <c r="C47" s="22">
        <f aca="true" t="shared" si="11" ref="C47:H47">+C48+C56</f>
        <v>697746.7799999999</v>
      </c>
      <c r="D47" s="22">
        <f t="shared" si="11"/>
        <v>896670.1800000002</v>
      </c>
      <c r="E47" s="22">
        <f t="shared" si="11"/>
        <v>428970.86</v>
      </c>
      <c r="F47" s="22">
        <f t="shared" si="11"/>
        <v>535700.92</v>
      </c>
      <c r="G47" s="22">
        <f t="shared" si="11"/>
        <v>868647.66</v>
      </c>
      <c r="H47" s="22">
        <f t="shared" si="11"/>
        <v>349638.94</v>
      </c>
      <c r="I47" s="22">
        <f>+I48+I56</f>
        <v>125617.37000000001</v>
      </c>
      <c r="J47" s="22">
        <f>+J48+J56</f>
        <v>316527.51999999996</v>
      </c>
      <c r="K47" s="22">
        <f>SUM(B47:J47)</f>
        <v>4690203.14</v>
      </c>
    </row>
    <row r="48" spans="1:11" ht="17.25" customHeight="1">
      <c r="A48" s="16" t="s">
        <v>46</v>
      </c>
      <c r="B48" s="23">
        <f>SUM(B49:B55)</f>
        <v>453240.72000000003</v>
      </c>
      <c r="C48" s="23">
        <f aca="true" t="shared" si="12" ref="C48:H48">SUM(C49:C55)</f>
        <v>675602.21</v>
      </c>
      <c r="D48" s="23">
        <f t="shared" si="12"/>
        <v>871324.2500000001</v>
      </c>
      <c r="E48" s="23">
        <f t="shared" si="12"/>
        <v>407984.54</v>
      </c>
      <c r="F48" s="23">
        <f t="shared" si="12"/>
        <v>513829.31</v>
      </c>
      <c r="G48" s="23">
        <f t="shared" si="12"/>
        <v>840867.04</v>
      </c>
      <c r="H48" s="23">
        <f t="shared" si="12"/>
        <v>331005.36</v>
      </c>
      <c r="I48" s="23">
        <f>SUM(I49:I55)</f>
        <v>125617.37000000001</v>
      </c>
      <c r="J48" s="23">
        <f>SUM(J49:J55)</f>
        <v>303348.11999999994</v>
      </c>
      <c r="K48" s="23">
        <f aca="true" t="shared" si="13" ref="K48:K56">SUM(B48:J48)</f>
        <v>4522818.92</v>
      </c>
    </row>
    <row r="49" spans="1:11" ht="17.25" customHeight="1">
      <c r="A49" s="34" t="s">
        <v>47</v>
      </c>
      <c r="B49" s="23">
        <f aca="true" t="shared" si="14" ref="B49:H49">ROUND(B30*B7,2)</f>
        <v>450044.02</v>
      </c>
      <c r="C49" s="23">
        <f t="shared" si="14"/>
        <v>669534.55</v>
      </c>
      <c r="D49" s="23">
        <f t="shared" si="14"/>
        <v>867367.18</v>
      </c>
      <c r="E49" s="23">
        <f t="shared" si="14"/>
        <v>405403.62</v>
      </c>
      <c r="F49" s="23">
        <f t="shared" si="14"/>
        <v>509962.64</v>
      </c>
      <c r="G49" s="23">
        <f t="shared" si="14"/>
        <v>835404.88</v>
      </c>
      <c r="H49" s="23">
        <f t="shared" si="14"/>
        <v>301609.09</v>
      </c>
      <c r="I49" s="23">
        <f>ROUND(I30*I7,2)</f>
        <v>124742.69</v>
      </c>
      <c r="J49" s="23">
        <f>ROUND(J30*J7,2)</f>
        <v>301333.54</v>
      </c>
      <c r="K49" s="23">
        <f t="shared" si="13"/>
        <v>4465402.21</v>
      </c>
    </row>
    <row r="50" spans="1:11" ht="17.25" customHeight="1">
      <c r="A50" s="34" t="s">
        <v>48</v>
      </c>
      <c r="B50" s="19">
        <v>0</v>
      </c>
      <c r="C50" s="23">
        <f>ROUND(C31*C7,2)</f>
        <v>1488.23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1488.23</v>
      </c>
    </row>
    <row r="51" spans="1:11" ht="17.25" customHeight="1">
      <c r="A51" s="68" t="s">
        <v>110</v>
      </c>
      <c r="B51" s="69">
        <f>ROUND(B32*B7,2)</f>
        <v>-894.98</v>
      </c>
      <c r="C51" s="69">
        <f>ROUND(C32*C7,2)</f>
        <v>-1194.29</v>
      </c>
      <c r="D51" s="69">
        <f aca="true" t="shared" si="15" ref="D51:J51">ROUND(D32*D7,2)</f>
        <v>-1294.49</v>
      </c>
      <c r="E51" s="69">
        <f t="shared" si="15"/>
        <v>-663.32</v>
      </c>
      <c r="F51" s="69">
        <f t="shared" si="15"/>
        <v>-849.89</v>
      </c>
      <c r="G51" s="69">
        <f t="shared" si="15"/>
        <v>-1480</v>
      </c>
      <c r="H51" s="69">
        <f t="shared" si="15"/>
        <v>-549.64</v>
      </c>
      <c r="I51" s="69">
        <f t="shared" si="15"/>
        <v>-191.04</v>
      </c>
      <c r="J51" s="69">
        <f t="shared" si="15"/>
        <v>-202.46</v>
      </c>
      <c r="K51" s="69">
        <f>SUM(B51:J51)</f>
        <v>-7320.110000000001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26230.87</v>
      </c>
      <c r="I53" s="31">
        <f>+I35</f>
        <v>0</v>
      </c>
      <c r="J53" s="31">
        <f>+J35</f>
        <v>0</v>
      </c>
      <c r="K53" s="23">
        <f t="shared" si="13"/>
        <v>26230.87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5251.56</v>
      </c>
      <c r="E55" s="19">
        <v>3244.24</v>
      </c>
      <c r="F55" s="36">
        <v>4716.56</v>
      </c>
      <c r="G55" s="36">
        <v>6942.16</v>
      </c>
      <c r="H55" s="36">
        <v>3715.04</v>
      </c>
      <c r="I55" s="36">
        <v>1065.72</v>
      </c>
      <c r="J55" s="19">
        <v>2217.04</v>
      </c>
      <c r="K55" s="23">
        <f t="shared" si="13"/>
        <v>37017.72</v>
      </c>
    </row>
    <row r="56" spans="1:11" ht="17.25" customHeight="1">
      <c r="A56" s="16" t="s">
        <v>53</v>
      </c>
      <c r="B56" s="36">
        <v>17442.19</v>
      </c>
      <c r="C56" s="36">
        <v>22144.57</v>
      </c>
      <c r="D56" s="36">
        <v>25345.93</v>
      </c>
      <c r="E56" s="36">
        <v>20986.32</v>
      </c>
      <c r="F56" s="36">
        <v>21871.61</v>
      </c>
      <c r="G56" s="36">
        <v>27780.62</v>
      </c>
      <c r="H56" s="36">
        <v>18633.58</v>
      </c>
      <c r="I56" s="19">
        <v>0</v>
      </c>
      <c r="J56" s="36">
        <v>13179.4</v>
      </c>
      <c r="K56" s="36">
        <f t="shared" si="13"/>
        <v>167384.22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-69517.12</v>
      </c>
      <c r="C60" s="35">
        <f t="shared" si="16"/>
        <v>-101315.31</v>
      </c>
      <c r="D60" s="35">
        <f t="shared" si="16"/>
        <v>-107136.69</v>
      </c>
      <c r="E60" s="35">
        <f t="shared" si="16"/>
        <v>-66330.32</v>
      </c>
      <c r="F60" s="35">
        <f t="shared" si="16"/>
        <v>-58976.31</v>
      </c>
      <c r="G60" s="35">
        <f t="shared" si="16"/>
        <v>-87095</v>
      </c>
      <c r="H60" s="35">
        <f t="shared" si="16"/>
        <v>-50958.06</v>
      </c>
      <c r="I60" s="35">
        <f t="shared" si="16"/>
        <v>-15795.4</v>
      </c>
      <c r="J60" s="35">
        <f t="shared" si="16"/>
        <v>-47291.8</v>
      </c>
      <c r="K60" s="35">
        <f>SUM(B60:J60)</f>
        <v>-604416.0100000001</v>
      </c>
    </row>
    <row r="61" spans="1:11" ht="18.75" customHeight="1">
      <c r="A61" s="16" t="s">
        <v>78</v>
      </c>
      <c r="B61" s="35">
        <f aca="true" t="shared" si="17" ref="B61:J61">B62+B63+B64+B65+B66+B67</f>
        <v>-69286</v>
      </c>
      <c r="C61" s="35">
        <f t="shared" si="17"/>
        <v>-100870</v>
      </c>
      <c r="D61" s="35">
        <f t="shared" si="17"/>
        <v>-105322</v>
      </c>
      <c r="E61" s="35">
        <f t="shared" si="17"/>
        <v>-62611.5</v>
      </c>
      <c r="F61" s="35">
        <f t="shared" si="17"/>
        <v>-57872.5</v>
      </c>
      <c r="G61" s="35">
        <f t="shared" si="17"/>
        <v>-86863</v>
      </c>
      <c r="H61" s="35">
        <f t="shared" si="17"/>
        <v>-50949.5</v>
      </c>
      <c r="I61" s="35">
        <f t="shared" si="17"/>
        <v>-12162.5</v>
      </c>
      <c r="J61" s="35">
        <f t="shared" si="17"/>
        <v>-41489</v>
      </c>
      <c r="K61" s="35">
        <f aca="true" t="shared" si="18" ref="K61:K94">SUM(B61:J61)</f>
        <v>-587426</v>
      </c>
    </row>
    <row r="62" spans="1:11" ht="18.75" customHeight="1">
      <c r="A62" s="12" t="s">
        <v>79</v>
      </c>
      <c r="B62" s="35">
        <f>-ROUND(B9*$D$3,2)</f>
        <v>-69286</v>
      </c>
      <c r="C62" s="35">
        <f aca="true" t="shared" si="19" ref="C62:J62">-ROUND(C9*$D$3,2)</f>
        <v>-100870</v>
      </c>
      <c r="D62" s="35">
        <f t="shared" si="19"/>
        <v>-105322</v>
      </c>
      <c r="E62" s="35">
        <f t="shared" si="19"/>
        <v>-62611.5</v>
      </c>
      <c r="F62" s="35">
        <f t="shared" si="19"/>
        <v>-57872.5</v>
      </c>
      <c r="G62" s="35">
        <f t="shared" si="19"/>
        <v>-86863</v>
      </c>
      <c r="H62" s="35">
        <f t="shared" si="19"/>
        <v>-50949.5</v>
      </c>
      <c r="I62" s="35">
        <f t="shared" si="19"/>
        <v>-12162.5</v>
      </c>
      <c r="J62" s="35">
        <f t="shared" si="19"/>
        <v>-41489</v>
      </c>
      <c r="K62" s="35">
        <f t="shared" si="18"/>
        <v>-587426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</row>
    <row r="64" spans="1:11" ht="18.75" customHeight="1">
      <c r="A64" s="12" t="s">
        <v>104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111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56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83</v>
      </c>
      <c r="B68" s="35">
        <f aca="true" t="shared" si="20" ref="B68:J68">SUM(B69:B92)</f>
        <v>-231.12</v>
      </c>
      <c r="C68" s="35">
        <f t="shared" si="20"/>
        <v>-445.31</v>
      </c>
      <c r="D68" s="35">
        <f t="shared" si="20"/>
        <v>-1814.69</v>
      </c>
      <c r="E68" s="35">
        <f t="shared" si="20"/>
        <v>-3718.82</v>
      </c>
      <c r="F68" s="35">
        <f t="shared" si="20"/>
        <v>-1103.81</v>
      </c>
      <c r="G68" s="35">
        <f t="shared" si="20"/>
        <v>-232</v>
      </c>
      <c r="H68" s="35">
        <f t="shared" si="20"/>
        <v>-8.56</v>
      </c>
      <c r="I68" s="35">
        <f t="shared" si="20"/>
        <v>-3632.8999999999996</v>
      </c>
      <c r="J68" s="35">
        <f t="shared" si="20"/>
        <v>-5802.8</v>
      </c>
      <c r="K68" s="35">
        <f t="shared" si="18"/>
        <v>-16990.01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-149.99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-185.99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-1103.33</v>
      </c>
      <c r="E71" s="19">
        <v>0</v>
      </c>
      <c r="F71" s="35">
        <v>-393.33</v>
      </c>
      <c r="G71" s="19">
        <v>0</v>
      </c>
      <c r="H71" s="19">
        <v>0</v>
      </c>
      <c r="I71" s="47">
        <v>-2050.12</v>
      </c>
      <c r="J71" s="19">
        <v>0</v>
      </c>
      <c r="K71" s="35">
        <f t="shared" si="18"/>
        <v>-3546.7799999999997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4" t="s">
        <v>62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-231.12</v>
      </c>
      <c r="C91" s="35">
        <v>-295.32</v>
      </c>
      <c r="D91" s="35">
        <v>-693.36</v>
      </c>
      <c r="E91" s="35">
        <v>-158.36</v>
      </c>
      <c r="F91" s="35">
        <v>-710.48</v>
      </c>
      <c r="G91" s="35">
        <v>-214</v>
      </c>
      <c r="H91" s="35">
        <v>-8.56</v>
      </c>
      <c r="I91" s="35">
        <v>0</v>
      </c>
      <c r="J91" s="35">
        <v>-136.96</v>
      </c>
      <c r="K91" s="35">
        <f t="shared" si="18"/>
        <v>-2448.1600000000003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-3560.46</v>
      </c>
      <c r="F92" s="19">
        <v>0</v>
      </c>
      <c r="G92" s="19">
        <v>0</v>
      </c>
      <c r="H92" s="19">
        <v>0</v>
      </c>
      <c r="I92" s="48">
        <v>-1582.78</v>
      </c>
      <c r="J92" s="48">
        <v>-5665.84</v>
      </c>
      <c r="K92" s="48">
        <f t="shared" si="18"/>
        <v>-10809.08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401165.79000000004</v>
      </c>
      <c r="C97" s="24">
        <f t="shared" si="21"/>
        <v>596431.4699999999</v>
      </c>
      <c r="D97" s="24">
        <f t="shared" si="21"/>
        <v>789533.4900000002</v>
      </c>
      <c r="E97" s="24">
        <f t="shared" si="21"/>
        <v>362640.54</v>
      </c>
      <c r="F97" s="24">
        <f t="shared" si="21"/>
        <v>476724.61</v>
      </c>
      <c r="G97" s="24">
        <f t="shared" si="21"/>
        <v>781552.66</v>
      </c>
      <c r="H97" s="24">
        <f t="shared" si="21"/>
        <v>298680.88</v>
      </c>
      <c r="I97" s="24">
        <f>+I98+I99</f>
        <v>109821.97000000002</v>
      </c>
      <c r="J97" s="24">
        <f>+J98+J99</f>
        <v>269235.72</v>
      </c>
      <c r="K97" s="48">
        <f>SUM(B97:J97)</f>
        <v>4085787.13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383723.60000000003</v>
      </c>
      <c r="C98" s="24">
        <f t="shared" si="22"/>
        <v>574286.8999999999</v>
      </c>
      <c r="D98" s="24">
        <f t="shared" si="22"/>
        <v>764187.5600000002</v>
      </c>
      <c r="E98" s="24">
        <f t="shared" si="22"/>
        <v>341654.22</v>
      </c>
      <c r="F98" s="24">
        <f t="shared" si="22"/>
        <v>454853</v>
      </c>
      <c r="G98" s="24">
        <f t="shared" si="22"/>
        <v>753772.04</v>
      </c>
      <c r="H98" s="24">
        <f t="shared" si="22"/>
        <v>280047.3</v>
      </c>
      <c r="I98" s="24">
        <f t="shared" si="22"/>
        <v>109821.97000000002</v>
      </c>
      <c r="J98" s="24">
        <f t="shared" si="22"/>
        <v>256056.31999999995</v>
      </c>
      <c r="K98" s="48">
        <f>SUM(B98:J98)</f>
        <v>3918402.91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17442.19</v>
      </c>
      <c r="C99" s="24">
        <f t="shared" si="23"/>
        <v>22144.57</v>
      </c>
      <c r="D99" s="24">
        <f t="shared" si="23"/>
        <v>25345.93</v>
      </c>
      <c r="E99" s="24">
        <f t="shared" si="23"/>
        <v>20986.32</v>
      </c>
      <c r="F99" s="24">
        <f t="shared" si="23"/>
        <v>21871.61</v>
      </c>
      <c r="G99" s="24">
        <f t="shared" si="23"/>
        <v>27780.62</v>
      </c>
      <c r="H99" s="24">
        <f t="shared" si="23"/>
        <v>18633.58</v>
      </c>
      <c r="I99" s="19">
        <f t="shared" si="23"/>
        <v>0</v>
      </c>
      <c r="J99" s="24">
        <f t="shared" si="23"/>
        <v>13179.4</v>
      </c>
      <c r="K99" s="48">
        <f>SUM(B99:J99)</f>
        <v>167384.22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4085787.13</v>
      </c>
      <c r="L105" s="54"/>
    </row>
    <row r="106" spans="1:11" ht="18.75" customHeight="1">
      <c r="A106" s="26" t="s">
        <v>74</v>
      </c>
      <c r="B106" s="27">
        <v>59676.03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59676.03</v>
      </c>
    </row>
    <row r="107" spans="1:11" ht="18.75" customHeight="1">
      <c r="A107" s="26" t="s">
        <v>75</v>
      </c>
      <c r="B107" s="27">
        <v>341489.76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341489.76</v>
      </c>
    </row>
    <row r="108" spans="1:11" ht="18.75" customHeight="1">
      <c r="A108" s="26" t="s">
        <v>76</v>
      </c>
      <c r="B108" s="40">
        <v>0</v>
      </c>
      <c r="C108" s="27">
        <f>+C97</f>
        <v>596431.4699999999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596431.4699999999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789533.4900000002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789533.4900000002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362640.54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362640.54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95749.76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95749.76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186282.55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186282.55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194692.3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194692.3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246336.85</v>
      </c>
      <c r="H114" s="40">
        <v>0</v>
      </c>
      <c r="I114" s="40">
        <v>0</v>
      </c>
      <c r="J114" s="40">
        <v>0</v>
      </c>
      <c r="K114" s="41">
        <f t="shared" si="24"/>
        <v>246336.85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23654.46</v>
      </c>
      <c r="H115" s="40">
        <v>0</v>
      </c>
      <c r="I115" s="40">
        <v>0</v>
      </c>
      <c r="J115" s="40">
        <v>0</v>
      </c>
      <c r="K115" s="41">
        <f t="shared" si="24"/>
        <v>23654.46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136473.05</v>
      </c>
      <c r="H116" s="40">
        <v>0</v>
      </c>
      <c r="I116" s="40">
        <v>0</v>
      </c>
      <c r="J116" s="40">
        <v>0</v>
      </c>
      <c r="K116" s="41">
        <f t="shared" si="24"/>
        <v>136473.05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118121.28</v>
      </c>
      <c r="H117" s="40">
        <v>0</v>
      </c>
      <c r="I117" s="40">
        <v>0</v>
      </c>
      <c r="J117" s="40">
        <v>0</v>
      </c>
      <c r="K117" s="41">
        <f t="shared" si="24"/>
        <v>118121.28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256967.02</v>
      </c>
      <c r="H118" s="40">
        <v>0</v>
      </c>
      <c r="I118" s="40">
        <v>0</v>
      </c>
      <c r="J118" s="40">
        <v>0</v>
      </c>
      <c r="K118" s="41">
        <f t="shared" si="24"/>
        <v>256967.02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114027.2</v>
      </c>
      <c r="I119" s="40">
        <v>0</v>
      </c>
      <c r="J119" s="40">
        <v>0</v>
      </c>
      <c r="K119" s="41">
        <f t="shared" si="24"/>
        <v>114027.2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184653.68</v>
      </c>
      <c r="I120" s="40">
        <v>0</v>
      </c>
      <c r="J120" s="40">
        <v>0</v>
      </c>
      <c r="K120" s="41">
        <f t="shared" si="24"/>
        <v>184653.68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109821.97</v>
      </c>
      <c r="J121" s="40">
        <v>0</v>
      </c>
      <c r="K121" s="41">
        <f t="shared" si="24"/>
        <v>109821.97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269235.72</v>
      </c>
      <c r="K122" s="44">
        <f t="shared" si="24"/>
        <v>269235.72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2015-04-28T13:22:05Z</dcterms:modified>
  <cp:category/>
  <cp:version/>
  <cp:contentType/>
  <cp:contentStatus/>
</cp:coreProperties>
</file>