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<sst xmlns="http://schemas.openxmlformats.org/spreadsheetml/2006/main" count="126" uniqueCount="126">
  <si>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</si>
  <si>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</si>
  <si>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</si>
  <si>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</si>
  <si>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</si>
  <si>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</si>
  <si>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</si>
  <si>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</si>
  <si>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</si>
  <si>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</si>
  <si>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</si>
  <si>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</si>
  <si>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</si>
  <si>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</si>
  <si>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</si>
  <si>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</si>
  <si>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</si>
  <si>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</si>
  <si>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</si>
  <si>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</si>
  <si>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</si>
  <si>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</si>
  <si>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</si>
  <si>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</si>
  <si>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</si>
  <si>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</si>
  <si>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</si>
  <si>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</si>
  <si>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</si>
  <si>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</si>
  <si>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</si>
  <si>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</si>
  <si>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</si>
  <si>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</si>
  <si>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</si>
  <si>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</si>
  <si>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</si>
  <si>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</si>
  <si>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</si>
  <si>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</si>
  <si>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</si>
  <si>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</si>
  <si>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</si>
  <si>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</si>
  <si>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</si>
  <si>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</si>
  <si>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</si>
  <si>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</si>
  <si>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</si>
  <si>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</si>
  <si>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</si>
  <si>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</si>
  <si>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</si>
  <si>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</si>
  <si>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</si>
  <si>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</si>
  <si>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</si>
  <si>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</si>
  <si>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</si>
  <si>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</si>
  <si>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</si>
  <si>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</si>
  <si>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</si>
  <si>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</si>
  <si>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</si>
  <si>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</si>
  <si>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</si>
  <si>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</si>
  <si>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</si>
  <si>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</si>
  <si>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</si>
  <si>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</si>
  <si>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</si>
  <si>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</si>
  <si>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</si>
  <si>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</si>
  <si>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</si>
  <si>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</si>
  <si>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</si>
  <si>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</si>
  <si>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</si>
  <si>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</si>
  <si>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</si>
  <si>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</si>
  <si>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</si>
  <si>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</si>
  <si>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</si>
  <si>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</si>
  <si>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</si>
  <si>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</si>
  <si>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</si>
  <si>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</si>
  <si>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</si>
  <si>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</si>
  <si>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</si>
  <si>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</si>
  <si>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</si>
  <si>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</si>
  <si>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</si>
  <si>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</si>
  <si>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</si>
  <si>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</si>
  <si>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</si>
  <si>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</si>
  <si>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</si>
  <si>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</si>
  <si>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</si>
  <si>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</si>
  <si>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</si>
  <si>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</si>
  <si>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</si>
  <si>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</si>
  <si>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</si>
  <si>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</si>
  <si>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</si>
  <si>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</si>
  <si>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</si>
  <si>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</si>
  <si>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</si>
  <si>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</si>
  <si>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</si>
  <si>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</si>
  <si>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</si>
  <si>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</si>
  <si>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</si>
  <si>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19/04/15 - VENCIMENTO 27/04/15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</si>
</sst>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175200</v>
      </c>
      <c r="C7" s="9">
        <f t="shared" si="0"/>
        <v>231748</v>
      </c>
      <c r="D7" s="9">
        <f t="shared" si="0"/>
        <v>258449</v>
      </c>
      <c r="E7" s="9">
        <f t="shared" si="0"/>
        <v>141651</v>
      </c>
      <c r="F7" s="9">
        <f t="shared" si="0"/>
        <v>241061</v>
      </c>
      <c r="G7" s="9">
        <f t="shared" si="0"/>
        <v>376000</v>
      </c>
      <c r="H7" s="9">
        <f t="shared" si="0"/>
        <v>135627</v>
      </c>
      <c r="I7" s="9">
        <f t="shared" si="0"/>
        <v>26863</v>
      </c>
      <c r="J7" s="9">
        <f t="shared" si="0"/>
        <v>110279</v>
      </c>
      <c r="K7" s="9">
        <f t="shared" si="0"/>
        <v>1696878</v>
      </c>
      <c r="L7" s="52"/>
    </row>
    <row r="8" spans="1:11" ht="17.25" customHeight="1">
      <c r="A8" s="10" t="s">
        <v>103</v>
      </c>
      <c r="B8" s="11">
        <f>B9+B12+B16</f>
        <v>101186</v>
      </c>
      <c r="C8" s="11">
        <f aca="true" t="shared" si="1" ref="C8:J8">C9+C12+C16</f>
        <v>138145</v>
      </c>
      <c r="D8" s="11">
        <f t="shared" si="1"/>
        <v>145277</v>
      </c>
      <c r="E8" s="11">
        <f t="shared" si="1"/>
        <v>83776</v>
      </c>
      <c r="F8" s="11">
        <f t="shared" si="1"/>
        <v>129585</v>
      </c>
      <c r="G8" s="11">
        <f t="shared" si="1"/>
        <v>200476</v>
      </c>
      <c r="H8" s="11">
        <f t="shared" si="1"/>
        <v>83269</v>
      </c>
      <c r="I8" s="11">
        <f t="shared" si="1"/>
        <v>13984</v>
      </c>
      <c r="J8" s="11">
        <f t="shared" si="1"/>
        <v>63341</v>
      </c>
      <c r="K8" s="11">
        <f>SUM(B8:J8)</f>
        <v>959039</v>
      </c>
    </row>
    <row r="9" spans="1:11" ht="17.25" customHeight="1">
      <c r="A9" s="15" t="s">
        <v>17</v>
      </c>
      <c r="B9" s="13">
        <f>+B10+B11</f>
        <v>20094</v>
      </c>
      <c r="C9" s="13">
        <f aca="true" t="shared" si="2" ref="C9:J9">+C10+C11</f>
        <v>29836</v>
      </c>
      <c r="D9" s="13">
        <f t="shared" si="2"/>
        <v>29117</v>
      </c>
      <c r="E9" s="13">
        <f t="shared" si="2"/>
        <v>17589</v>
      </c>
      <c r="F9" s="13">
        <f t="shared" si="2"/>
        <v>21769</v>
      </c>
      <c r="G9" s="13">
        <f t="shared" si="2"/>
        <v>26230</v>
      </c>
      <c r="H9" s="13">
        <f t="shared" si="2"/>
        <v>17322</v>
      </c>
      <c r="I9" s="13">
        <f t="shared" si="2"/>
        <v>3407</v>
      </c>
      <c r="J9" s="13">
        <f t="shared" si="2"/>
        <v>11933</v>
      </c>
      <c r="K9" s="11">
        <f>SUM(B9:J9)</f>
        <v>177297</v>
      </c>
    </row>
    <row r="10" spans="1:11" ht="17.25" customHeight="1">
      <c r="A10" s="29" t="s">
        <v>18</v>
      </c>
      <c r="B10" s="13">
        <v>20094</v>
      </c>
      <c r="C10" s="13">
        <v>29836</v>
      </c>
      <c r="D10" s="13">
        <v>29117</v>
      </c>
      <c r="E10" s="13">
        <v>17589</v>
      </c>
      <c r="F10" s="13">
        <v>21769</v>
      </c>
      <c r="G10" s="13">
        <v>26230</v>
      </c>
      <c r="H10" s="13">
        <v>17322</v>
      </c>
      <c r="I10" s="13">
        <v>3407</v>
      </c>
      <c r="J10" s="13">
        <v>11933</v>
      </c>
      <c r="K10" s="11">
        <f>SUM(B10:J10)</f>
        <v>177297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69375</v>
      </c>
      <c r="C12" s="17">
        <f t="shared" si="3"/>
        <v>93315</v>
      </c>
      <c r="D12" s="17">
        <f t="shared" si="3"/>
        <v>101572</v>
      </c>
      <c r="E12" s="17">
        <f t="shared" si="3"/>
        <v>57954</v>
      </c>
      <c r="F12" s="17">
        <f t="shared" si="3"/>
        <v>93354</v>
      </c>
      <c r="G12" s="17">
        <f t="shared" si="3"/>
        <v>153854</v>
      </c>
      <c r="H12" s="17">
        <f t="shared" si="3"/>
        <v>58323</v>
      </c>
      <c r="I12" s="17">
        <f t="shared" si="3"/>
        <v>9109</v>
      </c>
      <c r="J12" s="17">
        <f t="shared" si="3"/>
        <v>44817</v>
      </c>
      <c r="K12" s="11">
        <f aca="true" t="shared" si="4" ref="K12:K27">SUM(B12:J12)</f>
        <v>681673</v>
      </c>
    </row>
    <row r="13" spans="1:13" ht="17.25" customHeight="1">
      <c r="A13" s="14" t="s">
        <v>20</v>
      </c>
      <c r="B13" s="13">
        <v>33248</v>
      </c>
      <c r="C13" s="13">
        <v>47964</v>
      </c>
      <c r="D13" s="13">
        <v>51644</v>
      </c>
      <c r="E13" s="13">
        <v>30037</v>
      </c>
      <c r="F13" s="13">
        <v>45155</v>
      </c>
      <c r="G13" s="13">
        <v>69268</v>
      </c>
      <c r="H13" s="13">
        <v>26210</v>
      </c>
      <c r="I13" s="13">
        <v>4989</v>
      </c>
      <c r="J13" s="13">
        <v>23157</v>
      </c>
      <c r="K13" s="11">
        <f t="shared" si="4"/>
        <v>331672</v>
      </c>
      <c r="L13" s="52"/>
      <c r="M13" s="53"/>
    </row>
    <row r="14" spans="1:12" ht="17.25" customHeight="1">
      <c r="A14" s="14" t="s">
        <v>21</v>
      </c>
      <c r="B14" s="13">
        <v>33067</v>
      </c>
      <c r="C14" s="13">
        <v>41041</v>
      </c>
      <c r="D14" s="13">
        <v>45676</v>
      </c>
      <c r="E14" s="13">
        <v>25426</v>
      </c>
      <c r="F14" s="13">
        <v>44703</v>
      </c>
      <c r="G14" s="13">
        <v>79832</v>
      </c>
      <c r="H14" s="13">
        <v>29317</v>
      </c>
      <c r="I14" s="13">
        <v>3714</v>
      </c>
      <c r="J14" s="13">
        <v>20054</v>
      </c>
      <c r="K14" s="11">
        <f t="shared" si="4"/>
        <v>322830</v>
      </c>
      <c r="L14" s="52"/>
    </row>
    <row r="15" spans="1:11" ht="17.25" customHeight="1">
      <c r="A15" s="14" t="s">
        <v>22</v>
      </c>
      <c r="B15" s="13">
        <v>3060</v>
      </c>
      <c r="C15" s="13">
        <v>4310</v>
      </c>
      <c r="D15" s="13">
        <v>4252</v>
      </c>
      <c r="E15" s="13">
        <v>2491</v>
      </c>
      <c r="F15" s="13">
        <v>3496</v>
      </c>
      <c r="G15" s="13">
        <v>4754</v>
      </c>
      <c r="H15" s="13">
        <v>2796</v>
      </c>
      <c r="I15" s="13">
        <v>406</v>
      </c>
      <c r="J15" s="13">
        <v>1606</v>
      </c>
      <c r="K15" s="11">
        <f t="shared" si="4"/>
        <v>27171</v>
      </c>
    </row>
    <row r="16" spans="1:11" ht="17.25" customHeight="1">
      <c r="A16" s="15" t="s">
        <v>99</v>
      </c>
      <c r="B16" s="13">
        <f>B17+B18+B19</f>
        <v>11717</v>
      </c>
      <c r="C16" s="13">
        <f aca="true" t="shared" si="5" ref="C16:J16">C17+C18+C19</f>
        <v>14994</v>
      </c>
      <c r="D16" s="13">
        <f t="shared" si="5"/>
        <v>14588</v>
      </c>
      <c r="E16" s="13">
        <f t="shared" si="5"/>
        <v>8233</v>
      </c>
      <c r="F16" s="13">
        <f t="shared" si="5"/>
        <v>14462</v>
      </c>
      <c r="G16" s="13">
        <f t="shared" si="5"/>
        <v>20392</v>
      </c>
      <c r="H16" s="13">
        <f t="shared" si="5"/>
        <v>7624</v>
      </c>
      <c r="I16" s="13">
        <f t="shared" si="5"/>
        <v>1468</v>
      </c>
      <c r="J16" s="13">
        <f t="shared" si="5"/>
        <v>6591</v>
      </c>
      <c r="K16" s="11">
        <f t="shared" si="4"/>
        <v>100069</v>
      </c>
    </row>
    <row r="17" spans="1:11" ht="17.25" customHeight="1">
      <c r="A17" s="14" t="s">
        <v>100</v>
      </c>
      <c r="B17" s="13">
        <v>3084</v>
      </c>
      <c r="C17" s="13">
        <v>4176</v>
      </c>
      <c r="D17" s="13">
        <v>4232</v>
      </c>
      <c r="E17" s="13">
        <v>2495</v>
      </c>
      <c r="F17" s="13">
        <v>4135</v>
      </c>
      <c r="G17" s="13">
        <v>6227</v>
      </c>
      <c r="H17" s="13">
        <v>2529</v>
      </c>
      <c r="I17" s="13">
        <v>511</v>
      </c>
      <c r="J17" s="13">
        <v>1874</v>
      </c>
      <c r="K17" s="11">
        <f t="shared" si="4"/>
        <v>29263</v>
      </c>
    </row>
    <row r="18" spans="1:11" ht="17.25" customHeight="1">
      <c r="A18" s="14" t="s">
        <v>101</v>
      </c>
      <c r="B18" s="13">
        <v>574</v>
      </c>
      <c r="C18" s="13">
        <v>606</v>
      </c>
      <c r="D18" s="13">
        <v>668</v>
      </c>
      <c r="E18" s="13">
        <v>442</v>
      </c>
      <c r="F18" s="13">
        <v>775</v>
      </c>
      <c r="G18" s="13">
        <v>1643</v>
      </c>
      <c r="H18" s="13">
        <v>442</v>
      </c>
      <c r="I18" s="13">
        <v>60</v>
      </c>
      <c r="J18" s="13">
        <v>271</v>
      </c>
      <c r="K18" s="11">
        <f t="shared" si="4"/>
        <v>5481</v>
      </c>
    </row>
    <row r="19" spans="1:11" ht="17.25" customHeight="1">
      <c r="A19" s="14" t="s">
        <v>102</v>
      </c>
      <c r="B19" s="13">
        <v>8059</v>
      </c>
      <c r="C19" s="13">
        <v>10212</v>
      </c>
      <c r="D19" s="13">
        <v>9688</v>
      </c>
      <c r="E19" s="13">
        <v>5296</v>
      </c>
      <c r="F19" s="13">
        <v>9552</v>
      </c>
      <c r="G19" s="13">
        <v>12522</v>
      </c>
      <c r="H19" s="13">
        <v>4653</v>
      </c>
      <c r="I19" s="13">
        <v>897</v>
      </c>
      <c r="J19" s="13">
        <v>4446</v>
      </c>
      <c r="K19" s="11">
        <f t="shared" si="4"/>
        <v>65325</v>
      </c>
    </row>
    <row r="20" spans="1:11" ht="17.25" customHeight="1">
      <c r="A20" s="16" t="s">
        <v>23</v>
      </c>
      <c r="B20" s="11">
        <f>+B21+B22+B23</f>
        <v>55037</v>
      </c>
      <c r="C20" s="11">
        <f aca="true" t="shared" si="6" ref="C20:J20">+C21+C22+C23</f>
        <v>63788</v>
      </c>
      <c r="D20" s="11">
        <f t="shared" si="6"/>
        <v>77640</v>
      </c>
      <c r="E20" s="11">
        <f t="shared" si="6"/>
        <v>39228</v>
      </c>
      <c r="F20" s="11">
        <f t="shared" si="6"/>
        <v>84930</v>
      </c>
      <c r="G20" s="11">
        <f t="shared" si="6"/>
        <v>145478</v>
      </c>
      <c r="H20" s="11">
        <f t="shared" si="6"/>
        <v>40049</v>
      </c>
      <c r="I20" s="11">
        <f t="shared" si="6"/>
        <v>7940</v>
      </c>
      <c r="J20" s="11">
        <f t="shared" si="6"/>
        <v>30308</v>
      </c>
      <c r="K20" s="11">
        <f t="shared" si="4"/>
        <v>544398</v>
      </c>
    </row>
    <row r="21" spans="1:12" ht="17.25" customHeight="1">
      <c r="A21" s="12" t="s">
        <v>24</v>
      </c>
      <c r="B21" s="13">
        <v>31719</v>
      </c>
      <c r="C21" s="13">
        <v>40094</v>
      </c>
      <c r="D21" s="13">
        <v>47573</v>
      </c>
      <c r="E21" s="13">
        <v>24614</v>
      </c>
      <c r="F21" s="13">
        <v>49049</v>
      </c>
      <c r="G21" s="13">
        <v>75354</v>
      </c>
      <c r="H21" s="13">
        <v>22890</v>
      </c>
      <c r="I21" s="13">
        <v>5318</v>
      </c>
      <c r="J21" s="13">
        <v>18248</v>
      </c>
      <c r="K21" s="11">
        <f t="shared" si="4"/>
        <v>314859</v>
      </c>
      <c r="L21" s="52"/>
    </row>
    <row r="22" spans="1:12" ht="17.25" customHeight="1">
      <c r="A22" s="12" t="s">
        <v>25</v>
      </c>
      <c r="B22" s="13">
        <v>21741</v>
      </c>
      <c r="C22" s="13">
        <v>21652</v>
      </c>
      <c r="D22" s="13">
        <v>27880</v>
      </c>
      <c r="E22" s="13">
        <v>13468</v>
      </c>
      <c r="F22" s="13">
        <v>33802</v>
      </c>
      <c r="G22" s="13">
        <v>66853</v>
      </c>
      <c r="H22" s="13">
        <v>15939</v>
      </c>
      <c r="I22" s="13">
        <v>2373</v>
      </c>
      <c r="J22" s="13">
        <v>11259</v>
      </c>
      <c r="K22" s="11">
        <f t="shared" si="4"/>
        <v>214967</v>
      </c>
      <c r="L22" s="52"/>
    </row>
    <row r="23" spans="1:11" ht="17.25" customHeight="1">
      <c r="A23" s="12" t="s">
        <v>26</v>
      </c>
      <c r="B23" s="13">
        <v>1577</v>
      </c>
      <c r="C23" s="13">
        <v>2042</v>
      </c>
      <c r="D23" s="13">
        <v>2187</v>
      </c>
      <c r="E23" s="13">
        <v>1146</v>
      </c>
      <c r="F23" s="13">
        <v>2079</v>
      </c>
      <c r="G23" s="13">
        <v>3271</v>
      </c>
      <c r="H23" s="13">
        <v>1220</v>
      </c>
      <c r="I23" s="13">
        <v>249</v>
      </c>
      <c r="J23" s="13">
        <v>801</v>
      </c>
      <c r="K23" s="11">
        <f t="shared" si="4"/>
        <v>14572</v>
      </c>
    </row>
    <row r="24" spans="1:11" ht="17.25" customHeight="1">
      <c r="A24" s="16" t="s">
        <v>27</v>
      </c>
      <c r="B24" s="13">
        <v>18977</v>
      </c>
      <c r="C24" s="13">
        <v>29815</v>
      </c>
      <c r="D24" s="13">
        <v>35532</v>
      </c>
      <c r="E24" s="13">
        <v>18647</v>
      </c>
      <c r="F24" s="13">
        <v>26546</v>
      </c>
      <c r="G24" s="13">
        <v>30046</v>
      </c>
      <c r="H24" s="13">
        <v>11606</v>
      </c>
      <c r="I24" s="13">
        <v>4939</v>
      </c>
      <c r="J24" s="13">
        <v>16630</v>
      </c>
      <c r="K24" s="11">
        <f t="shared" si="4"/>
        <v>192738</v>
      </c>
    </row>
    <row r="25" spans="1:12" ht="17.25" customHeight="1">
      <c r="A25" s="12" t="s">
        <v>28</v>
      </c>
      <c r="B25" s="13">
        <v>12145</v>
      </c>
      <c r="C25" s="13">
        <v>19082</v>
      </c>
      <c r="D25" s="13">
        <v>22740</v>
      </c>
      <c r="E25" s="13">
        <v>11934</v>
      </c>
      <c r="F25" s="13">
        <v>16989</v>
      </c>
      <c r="G25" s="13">
        <v>19229</v>
      </c>
      <c r="H25" s="13">
        <v>7428</v>
      </c>
      <c r="I25" s="13">
        <v>3161</v>
      </c>
      <c r="J25" s="13">
        <v>10643</v>
      </c>
      <c r="K25" s="11">
        <f t="shared" si="4"/>
        <v>123351</v>
      </c>
      <c r="L25" s="52"/>
    </row>
    <row r="26" spans="1:12" ht="17.25" customHeight="1">
      <c r="A26" s="12" t="s">
        <v>29</v>
      </c>
      <c r="B26" s="13">
        <v>6832</v>
      </c>
      <c r="C26" s="13">
        <v>10733</v>
      </c>
      <c r="D26" s="13">
        <v>12792</v>
      </c>
      <c r="E26" s="13">
        <v>6713</v>
      </c>
      <c r="F26" s="13">
        <v>9557</v>
      </c>
      <c r="G26" s="13">
        <v>10817</v>
      </c>
      <c r="H26" s="13">
        <v>4178</v>
      </c>
      <c r="I26" s="13">
        <v>1778</v>
      </c>
      <c r="J26" s="13">
        <v>5987</v>
      </c>
      <c r="K26" s="11">
        <f t="shared" si="4"/>
        <v>69387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703</v>
      </c>
      <c r="I27" s="11">
        <v>0</v>
      </c>
      <c r="J27" s="11">
        <v>0</v>
      </c>
      <c r="K27" s="11">
        <f t="shared" si="4"/>
        <v>703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3.09487421</v>
      </c>
      <c r="E29" s="60">
        <f t="shared" si="7"/>
        <v>2.63168698</v>
      </c>
      <c r="F29" s="60">
        <f t="shared" si="7"/>
        <v>2.55473526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-0.00462579</v>
      </c>
      <c r="E32" s="62">
        <v>-0.00431302</v>
      </c>
      <c r="F32" s="62">
        <v>-0.00426474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26937.65</v>
      </c>
      <c r="I35" s="19">
        <v>0</v>
      </c>
      <c r="J35" s="19">
        <v>0</v>
      </c>
      <c r="K35" s="23">
        <f>SUM(B35:J35)</f>
        <v>26937.65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4091.68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3244.24</v>
      </c>
      <c r="F39" s="23">
        <f t="shared" si="8"/>
        <v>4716.56</v>
      </c>
      <c r="G39" s="23">
        <f t="shared" si="8"/>
        <v>6942.16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37017.72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5251.56</v>
      </c>
      <c r="E43" s="65">
        <f t="shared" si="10"/>
        <v>3244.24</v>
      </c>
      <c r="F43" s="65">
        <f t="shared" si="10"/>
        <v>4716.56</v>
      </c>
      <c r="G43" s="65">
        <f t="shared" si="10"/>
        <v>6942.16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37017.72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1227</v>
      </c>
      <c r="E44" s="67">
        <v>758</v>
      </c>
      <c r="F44" s="67">
        <v>1102</v>
      </c>
      <c r="G44" s="67">
        <v>1622</v>
      </c>
      <c r="H44" s="67">
        <v>868</v>
      </c>
      <c r="I44" s="67">
        <v>249</v>
      </c>
      <c r="J44" s="67">
        <v>518</v>
      </c>
      <c r="K44" s="67">
        <f t="shared" si="9"/>
        <v>8649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443573.14999999997</v>
      </c>
      <c r="C47" s="22">
        <f aca="true" t="shared" si="11" ref="C47:H47">+C48+C56</f>
        <v>664809.53</v>
      </c>
      <c r="D47" s="22">
        <f t="shared" si="11"/>
        <v>830464.6400000001</v>
      </c>
      <c r="E47" s="22">
        <f t="shared" si="11"/>
        <v>397011.66</v>
      </c>
      <c r="F47" s="22">
        <f t="shared" si="11"/>
        <v>642435.21</v>
      </c>
      <c r="G47" s="22">
        <f t="shared" si="11"/>
        <v>860982.78</v>
      </c>
      <c r="H47" s="22">
        <f t="shared" si="11"/>
        <v>391012.06</v>
      </c>
      <c r="I47" s="22">
        <f>+I48+I56</f>
        <v>121246.43</v>
      </c>
      <c r="J47" s="22">
        <f>+J48+J56</f>
        <v>308177.81</v>
      </c>
      <c r="K47" s="22">
        <f>SUM(B47:J47)</f>
        <v>4659713.269999999</v>
      </c>
    </row>
    <row r="48" spans="1:11" ht="17.25" customHeight="1">
      <c r="A48" s="16" t="s">
        <v>46</v>
      </c>
      <c r="B48" s="23">
        <f>SUM(B49:B55)</f>
        <v>426130.95999999996</v>
      </c>
      <c r="C48" s="23">
        <f aca="true" t="shared" si="12" ref="C48:H48">SUM(C49:C55)</f>
        <v>642664.9600000001</v>
      </c>
      <c r="D48" s="23">
        <f t="shared" si="12"/>
        <v>805118.7100000001</v>
      </c>
      <c r="E48" s="23">
        <f t="shared" si="12"/>
        <v>376025.33999999997</v>
      </c>
      <c r="F48" s="23">
        <f t="shared" si="12"/>
        <v>620563.6</v>
      </c>
      <c r="G48" s="23">
        <f t="shared" si="12"/>
        <v>833202.16</v>
      </c>
      <c r="H48" s="23">
        <f t="shared" si="12"/>
        <v>372378.48</v>
      </c>
      <c r="I48" s="23">
        <f>SUM(I49:I55)</f>
        <v>121246.43</v>
      </c>
      <c r="J48" s="23">
        <f>SUM(J49:J55)</f>
        <v>294998.41</v>
      </c>
      <c r="K48" s="23">
        <f aca="true" t="shared" si="13" ref="K48:K56">SUM(B48:J48)</f>
        <v>4492329.05</v>
      </c>
    </row>
    <row r="49" spans="1:11" ht="17.25" customHeight="1">
      <c r="A49" s="34" t="s">
        <v>47</v>
      </c>
      <c r="B49" s="23">
        <f aca="true" t="shared" si="14" ref="B49:H49">ROUND(B30*B7,2)</f>
        <v>422880.24</v>
      </c>
      <c r="C49" s="23">
        <f t="shared" si="14"/>
        <v>636611.76</v>
      </c>
      <c r="D49" s="23">
        <f t="shared" si="14"/>
        <v>801062.68</v>
      </c>
      <c r="E49" s="23">
        <f t="shared" si="14"/>
        <v>373392.04</v>
      </c>
      <c r="F49" s="23">
        <f t="shared" si="14"/>
        <v>616875.1</v>
      </c>
      <c r="G49" s="23">
        <f t="shared" si="14"/>
        <v>827726.4</v>
      </c>
      <c r="H49" s="23">
        <f t="shared" si="14"/>
        <v>342349.67</v>
      </c>
      <c r="I49" s="23">
        <f>ROUND(I30*I7,2)</f>
        <v>120365.04</v>
      </c>
      <c r="J49" s="23">
        <f>ROUND(J30*J7,2)</f>
        <v>292978.22</v>
      </c>
      <c r="K49" s="23">
        <f t="shared" si="13"/>
        <v>4434241.15</v>
      </c>
    </row>
    <row r="50" spans="1:11" ht="17.25" customHeight="1">
      <c r="A50" s="34" t="s">
        <v>48</v>
      </c>
      <c r="B50" s="19">
        <v>0</v>
      </c>
      <c r="C50" s="23">
        <f>ROUND(C31*C7,2)</f>
        <v>1415.05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1415.05</v>
      </c>
    </row>
    <row r="51" spans="1:11" ht="17.25" customHeight="1">
      <c r="A51" s="68" t="s">
        <v>110</v>
      </c>
      <c r="B51" s="69">
        <f>ROUND(B32*B7,2)</f>
        <v>-840.96</v>
      </c>
      <c r="C51" s="69">
        <f>ROUND(C32*C7,2)</f>
        <v>-1135.57</v>
      </c>
      <c r="D51" s="69">
        <f aca="true" t="shared" si="15" ref="D51:J51">ROUND(D32*D7,2)</f>
        <v>-1195.53</v>
      </c>
      <c r="E51" s="69">
        <f t="shared" si="15"/>
        <v>-610.94</v>
      </c>
      <c r="F51" s="69">
        <f t="shared" si="15"/>
        <v>-1028.06</v>
      </c>
      <c r="G51" s="69">
        <f t="shared" si="15"/>
        <v>-1466.4</v>
      </c>
      <c r="H51" s="69">
        <f t="shared" si="15"/>
        <v>-623.88</v>
      </c>
      <c r="I51" s="69">
        <f t="shared" si="15"/>
        <v>-184.33</v>
      </c>
      <c r="J51" s="69">
        <f t="shared" si="15"/>
        <v>-196.85</v>
      </c>
      <c r="K51" s="69">
        <f>SUM(B51:J51)</f>
        <v>-7282.5199999999995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26937.65</v>
      </c>
      <c r="I53" s="31">
        <f>+I35</f>
        <v>0</v>
      </c>
      <c r="J53" s="31">
        <f>+J35</f>
        <v>0</v>
      </c>
      <c r="K53" s="23">
        <f t="shared" si="13"/>
        <v>26937.65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6942.16</v>
      </c>
      <c r="H55" s="36">
        <v>3715.04</v>
      </c>
      <c r="I55" s="36">
        <v>1065.72</v>
      </c>
      <c r="J55" s="19">
        <v>2217.04</v>
      </c>
      <c r="K55" s="23">
        <f t="shared" si="13"/>
        <v>37017.72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-70560.12</v>
      </c>
      <c r="C60" s="35">
        <f t="shared" si="16"/>
        <v>-104871.31</v>
      </c>
      <c r="D60" s="35">
        <f t="shared" si="16"/>
        <v>-103724.19</v>
      </c>
      <c r="E60" s="35">
        <f t="shared" si="16"/>
        <v>-65015.06</v>
      </c>
      <c r="F60" s="35">
        <f t="shared" si="16"/>
        <v>-77295.31</v>
      </c>
      <c r="G60" s="35">
        <f t="shared" si="16"/>
        <v>-92037</v>
      </c>
      <c r="H60" s="35">
        <f t="shared" si="16"/>
        <v>-60635.56</v>
      </c>
      <c r="I60" s="35">
        <f t="shared" si="16"/>
        <v>-15502.33</v>
      </c>
      <c r="J60" s="35">
        <f t="shared" si="16"/>
        <v>-47418.84</v>
      </c>
      <c r="K60" s="35">
        <f>SUM(B60:J60)</f>
        <v>-637059.72</v>
      </c>
    </row>
    <row r="61" spans="1:11" ht="18.75" customHeight="1">
      <c r="A61" s="16" t="s">
        <v>78</v>
      </c>
      <c r="B61" s="35">
        <f aca="true" t="shared" si="17" ref="B61:J61">B62+B63+B64+B65+B66+B67</f>
        <v>-70329</v>
      </c>
      <c r="C61" s="35">
        <f t="shared" si="17"/>
        <v>-104426</v>
      </c>
      <c r="D61" s="35">
        <f t="shared" si="17"/>
        <v>-101909.5</v>
      </c>
      <c r="E61" s="35">
        <f t="shared" si="17"/>
        <v>-61561.5</v>
      </c>
      <c r="F61" s="35">
        <f t="shared" si="17"/>
        <v>-76191.5</v>
      </c>
      <c r="G61" s="35">
        <f t="shared" si="17"/>
        <v>-91805</v>
      </c>
      <c r="H61" s="35">
        <f t="shared" si="17"/>
        <v>-60627</v>
      </c>
      <c r="I61" s="35">
        <f t="shared" si="17"/>
        <v>-11924.5</v>
      </c>
      <c r="J61" s="35">
        <f t="shared" si="17"/>
        <v>-41765.5</v>
      </c>
      <c r="K61" s="35">
        <f aca="true" t="shared" si="18" ref="K61:K94">SUM(B61:J61)</f>
        <v>-620539.5</v>
      </c>
    </row>
    <row r="62" spans="1:11" ht="18.75" customHeight="1">
      <c r="A62" s="12" t="s">
        <v>79</v>
      </c>
      <c r="B62" s="35">
        <f>-ROUND(B9*$D$3,2)</f>
        <v>-70329</v>
      </c>
      <c r="C62" s="35">
        <f aca="true" t="shared" si="19" ref="C62:J62">-ROUND(C9*$D$3,2)</f>
        <v>-104426</v>
      </c>
      <c r="D62" s="35">
        <f t="shared" si="19"/>
        <v>-101909.5</v>
      </c>
      <c r="E62" s="35">
        <f t="shared" si="19"/>
        <v>-61561.5</v>
      </c>
      <c r="F62" s="35">
        <f t="shared" si="19"/>
        <v>-76191.5</v>
      </c>
      <c r="G62" s="35">
        <f t="shared" si="19"/>
        <v>-91805</v>
      </c>
      <c r="H62" s="35">
        <f t="shared" si="19"/>
        <v>-60627</v>
      </c>
      <c r="I62" s="35">
        <f t="shared" si="19"/>
        <v>-11924.5</v>
      </c>
      <c r="J62" s="35">
        <f t="shared" si="19"/>
        <v>-41765.5</v>
      </c>
      <c r="K62" s="35">
        <f t="shared" si="18"/>
        <v>-620539.5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</row>
    <row r="64" spans="1:11" ht="18.75" customHeight="1">
      <c r="A64" s="12" t="s">
        <v>104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56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83</v>
      </c>
      <c r="B68" s="35">
        <f aca="true" t="shared" si="20" ref="B68:J68">SUM(B69:B92)</f>
        <v>-231.12</v>
      </c>
      <c r="C68" s="35">
        <f t="shared" si="20"/>
        <v>-445.31</v>
      </c>
      <c r="D68" s="35">
        <f t="shared" si="20"/>
        <v>-1814.69</v>
      </c>
      <c r="E68" s="35">
        <f t="shared" si="20"/>
        <v>-3453.56</v>
      </c>
      <c r="F68" s="35">
        <f t="shared" si="20"/>
        <v>-1103.81</v>
      </c>
      <c r="G68" s="35">
        <f t="shared" si="20"/>
        <v>-232</v>
      </c>
      <c r="H68" s="35">
        <f t="shared" si="20"/>
        <v>-8.56</v>
      </c>
      <c r="I68" s="35">
        <f t="shared" si="20"/>
        <v>-3577.83</v>
      </c>
      <c r="J68" s="35">
        <f t="shared" si="20"/>
        <v>-5653.34</v>
      </c>
      <c r="K68" s="35">
        <f t="shared" si="18"/>
        <v>-16520.22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8.75" customHeight="1">
      <c r="A73" s="34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-693.36</v>
      </c>
      <c r="E91" s="35">
        <v>-158.36</v>
      </c>
      <c r="F91" s="35">
        <v>-710.48</v>
      </c>
      <c r="G91" s="35">
        <v>-214</v>
      </c>
      <c r="H91" s="35">
        <v>-8.56</v>
      </c>
      <c r="I91" s="35">
        <v>0</v>
      </c>
      <c r="J91" s="35">
        <v>-136.96</v>
      </c>
      <c r="K91" s="35">
        <f t="shared" si="18"/>
        <v>-2448.1600000000003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-3295.2</v>
      </c>
      <c r="F92" s="19">
        <v>0</v>
      </c>
      <c r="G92" s="19">
        <v>0</v>
      </c>
      <c r="H92" s="19">
        <v>0</v>
      </c>
      <c r="I92" s="48">
        <v>-1527.71</v>
      </c>
      <c r="J92" s="48">
        <v>-5516.38</v>
      </c>
      <c r="K92" s="48">
        <f t="shared" si="18"/>
        <v>-10339.29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373013.02999999997</v>
      </c>
      <c r="C97" s="24">
        <f t="shared" si="21"/>
        <v>559938.22</v>
      </c>
      <c r="D97" s="24">
        <f t="shared" si="21"/>
        <v>726740.4500000002</v>
      </c>
      <c r="E97" s="24">
        <f t="shared" si="21"/>
        <v>331996.6</v>
      </c>
      <c r="F97" s="24">
        <f t="shared" si="21"/>
        <v>565139.8999999999</v>
      </c>
      <c r="G97" s="24">
        <f t="shared" si="21"/>
        <v>768945.78</v>
      </c>
      <c r="H97" s="24">
        <f t="shared" si="21"/>
        <v>330376.5</v>
      </c>
      <c r="I97" s="24">
        <f>+I98+I99</f>
        <v>105744.09999999999</v>
      </c>
      <c r="J97" s="24">
        <f>+J98+J99</f>
        <v>260758.96999999997</v>
      </c>
      <c r="K97" s="48">
        <f>SUM(B97:J97)</f>
        <v>4022653.5500000007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355570.83999999997</v>
      </c>
      <c r="C98" s="24">
        <f t="shared" si="22"/>
        <v>537793.65</v>
      </c>
      <c r="D98" s="24">
        <f t="shared" si="22"/>
        <v>701394.5200000001</v>
      </c>
      <c r="E98" s="24">
        <f t="shared" si="22"/>
        <v>311010.27999999997</v>
      </c>
      <c r="F98" s="24">
        <f t="shared" si="22"/>
        <v>543268.2899999999</v>
      </c>
      <c r="G98" s="24">
        <f t="shared" si="22"/>
        <v>741165.16</v>
      </c>
      <c r="H98" s="24">
        <f t="shared" si="22"/>
        <v>311742.92</v>
      </c>
      <c r="I98" s="24">
        <f t="shared" si="22"/>
        <v>105744.09999999999</v>
      </c>
      <c r="J98" s="24">
        <f t="shared" si="22"/>
        <v>247579.56999999998</v>
      </c>
      <c r="K98" s="48">
        <f>SUM(B98:J98)</f>
        <v>3855269.33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17442.19</v>
      </c>
      <c r="C99" s="24">
        <f t="shared" si="23"/>
        <v>22144.57</v>
      </c>
      <c r="D99" s="24">
        <f t="shared" si="23"/>
        <v>25345.93</v>
      </c>
      <c r="E99" s="24">
        <f t="shared" si="23"/>
        <v>20986.32</v>
      </c>
      <c r="F99" s="24">
        <f t="shared" si="23"/>
        <v>21871.61</v>
      </c>
      <c r="G99" s="24">
        <f t="shared" si="23"/>
        <v>27780.62</v>
      </c>
      <c r="H99" s="24">
        <f t="shared" si="23"/>
        <v>18633.58</v>
      </c>
      <c r="I99" s="19">
        <f t="shared" si="23"/>
        <v>0</v>
      </c>
      <c r="J99" s="24">
        <f t="shared" si="23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4022653.5400000005</v>
      </c>
      <c r="L105" s="54"/>
    </row>
    <row r="106" spans="1:11" ht="18.75" customHeight="1">
      <c r="A106" s="26" t="s">
        <v>74</v>
      </c>
      <c r="B106" s="27">
        <v>48631.78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48631.78</v>
      </c>
    </row>
    <row r="107" spans="1:11" ht="18.75" customHeight="1">
      <c r="A107" s="26" t="s">
        <v>75</v>
      </c>
      <c r="B107" s="27">
        <v>324381.25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324381.25</v>
      </c>
    </row>
    <row r="108" spans="1:11" ht="18.75" customHeight="1">
      <c r="A108" s="26" t="s">
        <v>76</v>
      </c>
      <c r="B108" s="40">
        <v>0</v>
      </c>
      <c r="C108" s="27">
        <f>+C97</f>
        <v>559938.22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559938.22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726740.4500000002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726740.4500000002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331996.6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331996.6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108962.79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108962.79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198389.42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198389.42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257787.69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257787.69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225461.15</v>
      </c>
      <c r="H114" s="40">
        <v>0</v>
      </c>
      <c r="I114" s="40">
        <v>0</v>
      </c>
      <c r="J114" s="40">
        <v>0</v>
      </c>
      <c r="K114" s="41">
        <f t="shared" si="24"/>
        <v>225461.15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23402.31</v>
      </c>
      <c r="H115" s="40">
        <v>0</v>
      </c>
      <c r="I115" s="40">
        <v>0</v>
      </c>
      <c r="J115" s="40">
        <v>0</v>
      </c>
      <c r="K115" s="41">
        <f t="shared" si="24"/>
        <v>23402.31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125134.68</v>
      </c>
      <c r="H116" s="40">
        <v>0</v>
      </c>
      <c r="I116" s="40">
        <v>0</v>
      </c>
      <c r="J116" s="40">
        <v>0</v>
      </c>
      <c r="K116" s="41">
        <f t="shared" si="24"/>
        <v>125134.68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109073.29</v>
      </c>
      <c r="H117" s="40">
        <v>0</v>
      </c>
      <c r="I117" s="40">
        <v>0</v>
      </c>
      <c r="J117" s="40">
        <v>0</v>
      </c>
      <c r="K117" s="41">
        <f t="shared" si="24"/>
        <v>109073.29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285874.34</v>
      </c>
      <c r="H118" s="40">
        <v>0</v>
      </c>
      <c r="I118" s="40">
        <v>0</v>
      </c>
      <c r="J118" s="40">
        <v>0</v>
      </c>
      <c r="K118" s="41">
        <f t="shared" si="24"/>
        <v>285874.34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118936.84</v>
      </c>
      <c r="I119" s="40">
        <v>0</v>
      </c>
      <c r="J119" s="40">
        <v>0</v>
      </c>
      <c r="K119" s="41">
        <f t="shared" si="24"/>
        <v>118936.84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211439.66</v>
      </c>
      <c r="I120" s="40">
        <v>0</v>
      </c>
      <c r="J120" s="40">
        <v>0</v>
      </c>
      <c r="K120" s="41">
        <f t="shared" si="24"/>
        <v>211439.66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105744.1</v>
      </c>
      <c r="J121" s="40">
        <v>0</v>
      </c>
      <c r="K121" s="41">
        <f t="shared" si="24"/>
        <v>105744.1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260758.97</v>
      </c>
      <c r="K122" s="44">
        <f t="shared" si="24"/>
        <v>260758.97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2015-04-28T13:18:02Z</dcterms:modified>
  <cp:category/>
  <cp:version/>
  <cp:contentType/>
  <cp:contentStatus/>
</cp:coreProperties>
</file>