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<sst xmlns="http://schemas.openxmlformats.org/spreadsheetml/2006/main" count="126" uniqueCount="126">
  <si>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</si>
  <si>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</si>
  <si>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</si>
  <si>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</si>
  <si>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</si>
  <si>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</si>
  <si>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</si>
  <si>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</si>
  <si>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</si>
  <si>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</si>
  <si>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</si>
  <si>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</si>
  <si>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</si>
  <si>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</si>
  <si>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</si>
  <si>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</si>
  <si>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</si>
  <si>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</si>
  <si>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</si>
  <si>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</si>
  <si>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</si>
  <si>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</si>
  <si>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</si>
  <si>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</si>
  <si>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</si>
  <si>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</si>
  <si>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</si>
  <si>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</si>
  <si>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</si>
  <si>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</si>
  <si>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</si>
  <si>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</si>
  <si>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</si>
  <si>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</si>
  <si>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</si>
  <si>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</si>
  <si>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</si>
  <si>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</si>
  <si>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</si>
  <si>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</si>
  <si>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</si>
  <si>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</si>
  <si>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</si>
  <si>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</si>
  <si>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</si>
  <si>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</si>
  <si>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</si>
  <si>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</si>
  <si>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</si>
  <si>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</si>
  <si>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</si>
  <si>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</si>
  <si>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</si>
  <si>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</si>
  <si>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</si>
  <si>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</si>
  <si>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</si>
  <si>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</si>
  <si>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</si>
  <si>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</si>
  <si>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</si>
  <si>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</si>
  <si>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</si>
  <si>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</si>
  <si>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</si>
  <si>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</si>
  <si>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</si>
  <si>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</si>
  <si>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</si>
  <si>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</si>
  <si>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</si>
  <si>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</si>
  <si>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</si>
  <si>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</si>
  <si>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</si>
  <si>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</si>
  <si>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</si>
  <si>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</si>
  <si>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</si>
  <si>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</si>
  <si>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</si>
  <si>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</si>
  <si>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</si>
  <si>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</si>
  <si>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</si>
  <si>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</si>
  <si>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</si>
  <si>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</si>
  <si>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</si>
  <si>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</si>
  <si>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</si>
  <si>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</si>
  <si>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</si>
  <si>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</si>
  <si>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</si>
  <si>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</si>
  <si>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</si>
  <si>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</si>
  <si>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</si>
  <si>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</si>
  <si>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</si>
  <si>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</si>
  <si>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</si>
  <si>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</si>
  <si>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</si>
  <si>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</si>
  <si>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</si>
  <si>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</si>
  <si>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</si>
  <si>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</si>
  <si>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</si>
  <si>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</si>
  <si>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</si>
  <si>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</si>
  <si>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</si>
  <si>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</si>
  <si>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</si>
  <si>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</si>
  <si>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</si>
  <si>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</si>
  <si>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</si>
  <si>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</si>
  <si>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</si>
  <si>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</si>
  <si>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</si>
  <si>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18/04/15 - VENCIMENTO 27/04/15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</si>
</sst>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2" t="s">
        <v>82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1">
      <c r="A2" s="73" t="s">
        <v>125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4" t="s">
        <v>15</v>
      </c>
      <c r="B4" s="76" t="s">
        <v>96</v>
      </c>
      <c r="C4" s="77"/>
      <c r="D4" s="77"/>
      <c r="E4" s="77"/>
      <c r="F4" s="77"/>
      <c r="G4" s="77"/>
      <c r="H4" s="77"/>
      <c r="I4" s="77"/>
      <c r="J4" s="78"/>
      <c r="K4" s="75" t="s">
        <v>16</v>
      </c>
    </row>
    <row r="5" spans="1:11" ht="38.25">
      <c r="A5" s="74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9" t="s">
        <v>95</v>
      </c>
      <c r="J5" s="79" t="s">
        <v>94</v>
      </c>
      <c r="K5" s="74"/>
    </row>
    <row r="6" spans="1:11" ht="18.75" customHeight="1">
      <c r="A6" s="7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0"/>
      <c r="J6" s="80"/>
      <c r="K6" s="74"/>
    </row>
    <row r="7" spans="1:12" ht="17.25" customHeight="1">
      <c r="A7" s="8" t="s">
        <v>30</v>
      </c>
      <c r="B7" s="9">
        <f aca="true" t="shared" si="0" ref="B7:K7">+B8+B20+B24+B27</f>
        <v>326659</v>
      </c>
      <c r="C7" s="9">
        <f t="shared" si="0"/>
        <v>421788</v>
      </c>
      <c r="D7" s="9">
        <f t="shared" si="0"/>
        <v>495420</v>
      </c>
      <c r="E7" s="9">
        <f t="shared" si="0"/>
        <v>274677</v>
      </c>
      <c r="F7" s="9">
        <f t="shared" si="0"/>
        <v>414124</v>
      </c>
      <c r="G7" s="9">
        <f t="shared" si="0"/>
        <v>650224</v>
      </c>
      <c r="H7" s="9">
        <f t="shared" si="0"/>
        <v>263814</v>
      </c>
      <c r="I7" s="9">
        <f t="shared" si="0"/>
        <v>59995</v>
      </c>
      <c r="J7" s="9">
        <f t="shared" si="0"/>
        <v>183088</v>
      </c>
      <c r="K7" s="9">
        <f t="shared" si="0"/>
        <v>3089789</v>
      </c>
      <c r="L7" s="52"/>
    </row>
    <row r="8" spans="1:11" ht="17.25" customHeight="1">
      <c r="A8" s="10" t="s">
        <v>103</v>
      </c>
      <c r="B8" s="11">
        <f>B9+B12+B16</f>
        <v>195555</v>
      </c>
      <c r="C8" s="11">
        <f aca="true" t="shared" si="1" ref="C8:J8">C9+C12+C16</f>
        <v>262197</v>
      </c>
      <c r="D8" s="11">
        <f t="shared" si="1"/>
        <v>290348</v>
      </c>
      <c r="E8" s="11">
        <f t="shared" si="1"/>
        <v>166318</v>
      </c>
      <c r="F8" s="11">
        <f t="shared" si="1"/>
        <v>234680</v>
      </c>
      <c r="G8" s="11">
        <f t="shared" si="1"/>
        <v>358651</v>
      </c>
      <c r="H8" s="11">
        <f t="shared" si="1"/>
        <v>166671</v>
      </c>
      <c r="I8" s="11">
        <f t="shared" si="1"/>
        <v>33008</v>
      </c>
      <c r="J8" s="11">
        <f t="shared" si="1"/>
        <v>106846</v>
      </c>
      <c r="K8" s="11">
        <f>SUM(B8:J8)</f>
        <v>1814274</v>
      </c>
    </row>
    <row r="9" spans="1:11" ht="17.25" customHeight="1">
      <c r="A9" s="15" t="s">
        <v>17</v>
      </c>
      <c r="B9" s="13">
        <f>+B10+B11</f>
        <v>32689</v>
      </c>
      <c r="C9" s="13">
        <f aca="true" t="shared" si="2" ref="C9:J9">+C10+C11</f>
        <v>48482</v>
      </c>
      <c r="D9" s="13">
        <f t="shared" si="2"/>
        <v>47338</v>
      </c>
      <c r="E9" s="13">
        <f t="shared" si="2"/>
        <v>28433</v>
      </c>
      <c r="F9" s="13">
        <f t="shared" si="2"/>
        <v>32449</v>
      </c>
      <c r="G9" s="13">
        <f t="shared" si="2"/>
        <v>37016</v>
      </c>
      <c r="H9" s="13">
        <f t="shared" si="2"/>
        <v>31289</v>
      </c>
      <c r="I9" s="13">
        <f t="shared" si="2"/>
        <v>6831</v>
      </c>
      <c r="J9" s="13">
        <f t="shared" si="2"/>
        <v>15452</v>
      </c>
      <c r="K9" s="11">
        <f>SUM(B9:J9)</f>
        <v>279979</v>
      </c>
    </row>
    <row r="10" spans="1:11" ht="17.25" customHeight="1">
      <c r="A10" s="29" t="s">
        <v>18</v>
      </c>
      <c r="B10" s="13">
        <v>32689</v>
      </c>
      <c r="C10" s="13">
        <v>48482</v>
      </c>
      <c r="D10" s="13">
        <v>47338</v>
      </c>
      <c r="E10" s="13">
        <v>28433</v>
      </c>
      <c r="F10" s="13">
        <v>32449</v>
      </c>
      <c r="G10" s="13">
        <v>37016</v>
      </c>
      <c r="H10" s="13">
        <v>31289</v>
      </c>
      <c r="I10" s="13">
        <v>6831</v>
      </c>
      <c r="J10" s="13">
        <v>15452</v>
      </c>
      <c r="K10" s="11">
        <f>SUM(B10:J10)</f>
        <v>279979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140091</v>
      </c>
      <c r="C12" s="17">
        <f t="shared" si="3"/>
        <v>184973</v>
      </c>
      <c r="D12" s="17">
        <f t="shared" si="3"/>
        <v>213870</v>
      </c>
      <c r="E12" s="17">
        <f t="shared" si="3"/>
        <v>121133</v>
      </c>
      <c r="F12" s="17">
        <f t="shared" si="3"/>
        <v>176035</v>
      </c>
      <c r="G12" s="17">
        <f t="shared" si="3"/>
        <v>284735</v>
      </c>
      <c r="H12" s="17">
        <f t="shared" si="3"/>
        <v>119818</v>
      </c>
      <c r="I12" s="17">
        <f t="shared" si="3"/>
        <v>22582</v>
      </c>
      <c r="J12" s="17">
        <f t="shared" si="3"/>
        <v>79905</v>
      </c>
      <c r="K12" s="11">
        <f aca="true" t="shared" si="4" ref="K12:K27">SUM(B12:J12)</f>
        <v>1343142</v>
      </c>
    </row>
    <row r="13" spans="1:13" ht="17.25" customHeight="1">
      <c r="A13" s="14" t="s">
        <v>20</v>
      </c>
      <c r="B13" s="13">
        <v>70311</v>
      </c>
      <c r="C13" s="13">
        <v>99529</v>
      </c>
      <c r="D13" s="13">
        <v>114730</v>
      </c>
      <c r="E13" s="13">
        <v>64592</v>
      </c>
      <c r="F13" s="13">
        <v>90525</v>
      </c>
      <c r="G13" s="13">
        <v>137159</v>
      </c>
      <c r="H13" s="13">
        <v>58125</v>
      </c>
      <c r="I13" s="13">
        <v>12904</v>
      </c>
      <c r="J13" s="13">
        <v>43152</v>
      </c>
      <c r="K13" s="11">
        <f t="shared" si="4"/>
        <v>691027</v>
      </c>
      <c r="L13" s="52"/>
      <c r="M13" s="53"/>
    </row>
    <row r="14" spans="1:12" ht="17.25" customHeight="1">
      <c r="A14" s="14" t="s">
        <v>21</v>
      </c>
      <c r="B14" s="13">
        <v>63297</v>
      </c>
      <c r="C14" s="13">
        <v>76330</v>
      </c>
      <c r="D14" s="13">
        <v>89712</v>
      </c>
      <c r="E14" s="13">
        <v>51125</v>
      </c>
      <c r="F14" s="13">
        <v>78725</v>
      </c>
      <c r="G14" s="13">
        <v>138200</v>
      </c>
      <c r="H14" s="13">
        <v>55329</v>
      </c>
      <c r="I14" s="13">
        <v>8537</v>
      </c>
      <c r="J14" s="13">
        <v>33641</v>
      </c>
      <c r="K14" s="11">
        <f t="shared" si="4"/>
        <v>594896</v>
      </c>
      <c r="L14" s="52"/>
    </row>
    <row r="15" spans="1:11" ht="17.25" customHeight="1">
      <c r="A15" s="14" t="s">
        <v>22</v>
      </c>
      <c r="B15" s="13">
        <v>6483</v>
      </c>
      <c r="C15" s="13">
        <v>9114</v>
      </c>
      <c r="D15" s="13">
        <v>9428</v>
      </c>
      <c r="E15" s="13">
        <v>5416</v>
      </c>
      <c r="F15" s="13">
        <v>6785</v>
      </c>
      <c r="G15" s="13">
        <v>9376</v>
      </c>
      <c r="H15" s="13">
        <v>6364</v>
      </c>
      <c r="I15" s="13">
        <v>1141</v>
      </c>
      <c r="J15" s="13">
        <v>3112</v>
      </c>
      <c r="K15" s="11">
        <f t="shared" si="4"/>
        <v>57219</v>
      </c>
    </row>
    <row r="16" spans="1:11" ht="17.25" customHeight="1">
      <c r="A16" s="15" t="s">
        <v>99</v>
      </c>
      <c r="B16" s="13">
        <f>B17+B18+B19</f>
        <v>22775</v>
      </c>
      <c r="C16" s="13">
        <f aca="true" t="shared" si="5" ref="C16:J16">C17+C18+C19</f>
        <v>28742</v>
      </c>
      <c r="D16" s="13">
        <f t="shared" si="5"/>
        <v>29140</v>
      </c>
      <c r="E16" s="13">
        <f t="shared" si="5"/>
        <v>16752</v>
      </c>
      <c r="F16" s="13">
        <f t="shared" si="5"/>
        <v>26196</v>
      </c>
      <c r="G16" s="13">
        <f t="shared" si="5"/>
        <v>36900</v>
      </c>
      <c r="H16" s="13">
        <f t="shared" si="5"/>
        <v>15564</v>
      </c>
      <c r="I16" s="13">
        <f t="shared" si="5"/>
        <v>3595</v>
      </c>
      <c r="J16" s="13">
        <f t="shared" si="5"/>
        <v>11489</v>
      </c>
      <c r="K16" s="11">
        <f t="shared" si="4"/>
        <v>191153</v>
      </c>
    </row>
    <row r="17" spans="1:11" ht="17.25" customHeight="1">
      <c r="A17" s="14" t="s">
        <v>100</v>
      </c>
      <c r="B17" s="13">
        <v>5432</v>
      </c>
      <c r="C17" s="13">
        <v>7411</v>
      </c>
      <c r="D17" s="13">
        <v>7611</v>
      </c>
      <c r="E17" s="13">
        <v>4859</v>
      </c>
      <c r="F17" s="13">
        <v>7322</v>
      </c>
      <c r="G17" s="13">
        <v>11130</v>
      </c>
      <c r="H17" s="13">
        <v>4971</v>
      </c>
      <c r="I17" s="13">
        <v>1092</v>
      </c>
      <c r="J17" s="13">
        <v>2813</v>
      </c>
      <c r="K17" s="11">
        <f t="shared" si="4"/>
        <v>52641</v>
      </c>
    </row>
    <row r="18" spans="1:11" ht="17.25" customHeight="1">
      <c r="A18" s="14" t="s">
        <v>101</v>
      </c>
      <c r="B18" s="13">
        <v>1080</v>
      </c>
      <c r="C18" s="13">
        <v>1130</v>
      </c>
      <c r="D18" s="13">
        <v>1269</v>
      </c>
      <c r="E18" s="13">
        <v>949</v>
      </c>
      <c r="F18" s="13">
        <v>1259</v>
      </c>
      <c r="G18" s="13">
        <v>2653</v>
      </c>
      <c r="H18" s="13">
        <v>789</v>
      </c>
      <c r="I18" s="13">
        <v>177</v>
      </c>
      <c r="J18" s="13">
        <v>460</v>
      </c>
      <c r="K18" s="11">
        <f t="shared" si="4"/>
        <v>9766</v>
      </c>
    </row>
    <row r="19" spans="1:11" ht="17.25" customHeight="1">
      <c r="A19" s="14" t="s">
        <v>102</v>
      </c>
      <c r="B19" s="13">
        <v>16263</v>
      </c>
      <c r="C19" s="13">
        <v>20201</v>
      </c>
      <c r="D19" s="13">
        <v>20260</v>
      </c>
      <c r="E19" s="13">
        <v>10944</v>
      </c>
      <c r="F19" s="13">
        <v>17615</v>
      </c>
      <c r="G19" s="13">
        <v>23117</v>
      </c>
      <c r="H19" s="13">
        <v>9804</v>
      </c>
      <c r="I19" s="13">
        <v>2326</v>
      </c>
      <c r="J19" s="13">
        <v>8216</v>
      </c>
      <c r="K19" s="11">
        <f t="shared" si="4"/>
        <v>128746</v>
      </c>
    </row>
    <row r="20" spans="1:11" ht="17.25" customHeight="1">
      <c r="A20" s="16" t="s">
        <v>23</v>
      </c>
      <c r="B20" s="11">
        <f>+B21+B22+B23</f>
        <v>99197</v>
      </c>
      <c r="C20" s="11">
        <f aca="true" t="shared" si="6" ref="C20:J20">+C21+C22+C23</f>
        <v>113472</v>
      </c>
      <c r="D20" s="11">
        <f t="shared" si="6"/>
        <v>147296</v>
      </c>
      <c r="E20" s="11">
        <f t="shared" si="6"/>
        <v>77454</v>
      </c>
      <c r="F20" s="11">
        <f t="shared" si="6"/>
        <v>140786</v>
      </c>
      <c r="G20" s="11">
        <f t="shared" si="6"/>
        <v>247200</v>
      </c>
      <c r="H20" s="11">
        <f t="shared" si="6"/>
        <v>74566</v>
      </c>
      <c r="I20" s="11">
        <f t="shared" si="6"/>
        <v>17861</v>
      </c>
      <c r="J20" s="11">
        <f t="shared" si="6"/>
        <v>51677</v>
      </c>
      <c r="K20" s="11">
        <f t="shared" si="4"/>
        <v>969509</v>
      </c>
    </row>
    <row r="21" spans="1:12" ht="17.25" customHeight="1">
      <c r="A21" s="12" t="s">
        <v>24</v>
      </c>
      <c r="B21" s="13">
        <v>55068</v>
      </c>
      <c r="C21" s="13">
        <v>68623</v>
      </c>
      <c r="D21" s="13">
        <v>87226</v>
      </c>
      <c r="E21" s="13">
        <v>45937</v>
      </c>
      <c r="F21" s="13">
        <v>78595</v>
      </c>
      <c r="G21" s="13">
        <v>125774</v>
      </c>
      <c r="H21" s="13">
        <v>41254</v>
      </c>
      <c r="I21" s="13">
        <v>11329</v>
      </c>
      <c r="J21" s="13">
        <v>29866</v>
      </c>
      <c r="K21" s="11">
        <f t="shared" si="4"/>
        <v>543672</v>
      </c>
      <c r="L21" s="52"/>
    </row>
    <row r="22" spans="1:12" ht="17.25" customHeight="1">
      <c r="A22" s="12" t="s">
        <v>25</v>
      </c>
      <c r="B22" s="13">
        <v>40599</v>
      </c>
      <c r="C22" s="13">
        <v>40586</v>
      </c>
      <c r="D22" s="13">
        <v>54939</v>
      </c>
      <c r="E22" s="13">
        <v>29041</v>
      </c>
      <c r="F22" s="13">
        <v>58264</v>
      </c>
      <c r="G22" s="13">
        <v>115132</v>
      </c>
      <c r="H22" s="13">
        <v>30647</v>
      </c>
      <c r="I22" s="13">
        <v>5925</v>
      </c>
      <c r="J22" s="13">
        <v>20204</v>
      </c>
      <c r="K22" s="11">
        <f t="shared" si="4"/>
        <v>395337</v>
      </c>
      <c r="L22" s="52"/>
    </row>
    <row r="23" spans="1:11" ht="17.25" customHeight="1">
      <c r="A23" s="12" t="s">
        <v>26</v>
      </c>
      <c r="B23" s="13">
        <v>3530</v>
      </c>
      <c r="C23" s="13">
        <v>4263</v>
      </c>
      <c r="D23" s="13">
        <v>5131</v>
      </c>
      <c r="E23" s="13">
        <v>2476</v>
      </c>
      <c r="F23" s="13">
        <v>3927</v>
      </c>
      <c r="G23" s="13">
        <v>6294</v>
      </c>
      <c r="H23" s="13">
        <v>2665</v>
      </c>
      <c r="I23" s="13">
        <v>607</v>
      </c>
      <c r="J23" s="13">
        <v>1607</v>
      </c>
      <c r="K23" s="11">
        <f t="shared" si="4"/>
        <v>30500</v>
      </c>
    </row>
    <row r="24" spans="1:11" ht="17.25" customHeight="1">
      <c r="A24" s="16" t="s">
        <v>27</v>
      </c>
      <c r="B24" s="13">
        <v>31907</v>
      </c>
      <c r="C24" s="13">
        <v>46119</v>
      </c>
      <c r="D24" s="13">
        <v>57776</v>
      </c>
      <c r="E24" s="13">
        <v>30905</v>
      </c>
      <c r="F24" s="13">
        <v>38658</v>
      </c>
      <c r="G24" s="13">
        <v>44373</v>
      </c>
      <c r="H24" s="13">
        <v>20648</v>
      </c>
      <c r="I24" s="13">
        <v>9126</v>
      </c>
      <c r="J24" s="13">
        <v>24565</v>
      </c>
      <c r="K24" s="11">
        <f t="shared" si="4"/>
        <v>304077</v>
      </c>
    </row>
    <row r="25" spans="1:12" ht="17.25" customHeight="1">
      <c r="A25" s="12" t="s">
        <v>28</v>
      </c>
      <c r="B25" s="13">
        <v>20420</v>
      </c>
      <c r="C25" s="13">
        <v>29516</v>
      </c>
      <c r="D25" s="13">
        <v>36977</v>
      </c>
      <c r="E25" s="13">
        <v>19779</v>
      </c>
      <c r="F25" s="13">
        <v>24741</v>
      </c>
      <c r="G25" s="13">
        <v>28399</v>
      </c>
      <c r="H25" s="13">
        <v>13215</v>
      </c>
      <c r="I25" s="13">
        <v>5841</v>
      </c>
      <c r="J25" s="13">
        <v>15722</v>
      </c>
      <c r="K25" s="11">
        <f t="shared" si="4"/>
        <v>194610</v>
      </c>
      <c r="L25" s="52"/>
    </row>
    <row r="26" spans="1:12" ht="17.25" customHeight="1">
      <c r="A26" s="12" t="s">
        <v>29</v>
      </c>
      <c r="B26" s="13">
        <v>11487</v>
      </c>
      <c r="C26" s="13">
        <v>16603</v>
      </c>
      <c r="D26" s="13">
        <v>20799</v>
      </c>
      <c r="E26" s="13">
        <v>11126</v>
      </c>
      <c r="F26" s="13">
        <v>13917</v>
      </c>
      <c r="G26" s="13">
        <v>15974</v>
      </c>
      <c r="H26" s="13">
        <v>7433</v>
      </c>
      <c r="I26" s="13">
        <v>3285</v>
      </c>
      <c r="J26" s="13">
        <v>8843</v>
      </c>
      <c r="K26" s="11">
        <f t="shared" si="4"/>
        <v>109467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1929</v>
      </c>
      <c r="I27" s="11">
        <v>0</v>
      </c>
      <c r="J27" s="11">
        <v>0</v>
      </c>
      <c r="K27" s="11">
        <f t="shared" si="4"/>
        <v>1929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2.4089</v>
      </c>
      <c r="C29" s="60">
        <f aca="true" t="shared" si="7" ref="C29:J29">SUM(C30:C33)</f>
        <v>2.7482059999999997</v>
      </c>
      <c r="D29" s="60">
        <f t="shared" si="7"/>
        <v>3.09487421</v>
      </c>
      <c r="E29" s="60">
        <f t="shared" si="7"/>
        <v>2.63168698</v>
      </c>
      <c r="F29" s="60">
        <f t="shared" si="7"/>
        <v>2.55473526</v>
      </c>
      <c r="G29" s="60">
        <f t="shared" si="7"/>
        <v>2.1975000000000002</v>
      </c>
      <c r="H29" s="60">
        <f t="shared" si="7"/>
        <v>2.5196</v>
      </c>
      <c r="I29" s="60">
        <f t="shared" si="7"/>
        <v>4.473838</v>
      </c>
      <c r="J29" s="60">
        <f t="shared" si="7"/>
        <v>2.654915</v>
      </c>
      <c r="K29" s="19">
        <v>0</v>
      </c>
    </row>
    <row r="30" spans="1:11" ht="17.25" customHeight="1">
      <c r="A30" s="16" t="s">
        <v>34</v>
      </c>
      <c r="B30" s="32">
        <v>2.4137</v>
      </c>
      <c r="C30" s="32">
        <v>2.747</v>
      </c>
      <c r="D30" s="32">
        <v>3.0995</v>
      </c>
      <c r="E30" s="32">
        <v>2.636</v>
      </c>
      <c r="F30" s="32">
        <v>2.559</v>
      </c>
      <c r="G30" s="32">
        <v>2.2014</v>
      </c>
      <c r="H30" s="32">
        <v>2.5242</v>
      </c>
      <c r="I30" s="32">
        <v>4.4807</v>
      </c>
      <c r="J30" s="32">
        <v>2.6567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0.006106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109</v>
      </c>
      <c r="B32" s="62">
        <v>-0.0048</v>
      </c>
      <c r="C32" s="62">
        <v>-0.0049</v>
      </c>
      <c r="D32" s="62">
        <v>-0.00462579</v>
      </c>
      <c r="E32" s="62">
        <v>-0.00431302</v>
      </c>
      <c r="F32" s="62">
        <v>-0.00426474</v>
      </c>
      <c r="G32" s="62">
        <v>-0.0039</v>
      </c>
      <c r="H32" s="62">
        <v>-0.0046</v>
      </c>
      <c r="I32" s="62">
        <v>-0.006862</v>
      </c>
      <c r="J32" s="62">
        <v>-0.001785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23842.98</v>
      </c>
      <c r="I35" s="19">
        <v>0</v>
      </c>
      <c r="J35" s="19">
        <v>0</v>
      </c>
      <c r="K35" s="23">
        <f>SUM(B35:J35)</f>
        <v>23842.98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</f>
        <v>4091.68</v>
      </c>
      <c r="C39" s="23">
        <f aca="true" t="shared" si="8" ref="C39:J39">+C43</f>
        <v>5773.72</v>
      </c>
      <c r="D39" s="23">
        <f t="shared" si="8"/>
        <v>5251.56</v>
      </c>
      <c r="E39" s="19">
        <f t="shared" si="8"/>
        <v>3244.24</v>
      </c>
      <c r="F39" s="23">
        <f t="shared" si="8"/>
        <v>4716.56</v>
      </c>
      <c r="G39" s="23">
        <f t="shared" si="8"/>
        <v>6942.16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37017.72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108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5251.56</v>
      </c>
      <c r="E43" s="65">
        <f t="shared" si="10"/>
        <v>3244.24</v>
      </c>
      <c r="F43" s="65">
        <f t="shared" si="10"/>
        <v>4716.56</v>
      </c>
      <c r="G43" s="65">
        <f t="shared" si="10"/>
        <v>6942.16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37017.72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1227</v>
      </c>
      <c r="E44" s="67">
        <v>758</v>
      </c>
      <c r="F44" s="67">
        <v>1102</v>
      </c>
      <c r="G44" s="67">
        <v>1622</v>
      </c>
      <c r="H44" s="67">
        <v>868</v>
      </c>
      <c r="I44" s="67">
        <v>249</v>
      </c>
      <c r="J44" s="67">
        <v>518</v>
      </c>
      <c r="K44" s="67">
        <f t="shared" si="9"/>
        <v>8649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808422.74</v>
      </c>
      <c r="C47" s="22">
        <f aca="true" t="shared" si="11" ref="C47:H47">+C48+C56</f>
        <v>1187078.6099999999</v>
      </c>
      <c r="D47" s="22">
        <f t="shared" si="11"/>
        <v>1563860.07</v>
      </c>
      <c r="E47" s="22">
        <f t="shared" si="11"/>
        <v>747094.44</v>
      </c>
      <c r="F47" s="22">
        <f t="shared" si="11"/>
        <v>1084565.3600000003</v>
      </c>
      <c r="G47" s="22">
        <f t="shared" si="11"/>
        <v>1463590.02</v>
      </c>
      <c r="H47" s="22">
        <f t="shared" si="11"/>
        <v>710897.36</v>
      </c>
      <c r="I47" s="22">
        <f>+I48+I56</f>
        <v>269473.62999999995</v>
      </c>
      <c r="J47" s="22">
        <f>+J48+J56</f>
        <v>501479.52</v>
      </c>
      <c r="K47" s="22">
        <f>SUM(B47:J47)</f>
        <v>8336461.75</v>
      </c>
    </row>
    <row r="48" spans="1:11" ht="17.25" customHeight="1">
      <c r="A48" s="16" t="s">
        <v>46</v>
      </c>
      <c r="B48" s="23">
        <f>SUM(B49:B55)</f>
        <v>790980.55</v>
      </c>
      <c r="C48" s="23">
        <f aca="true" t="shared" si="12" ref="C48:H48">SUM(C49:C55)</f>
        <v>1164934.0399999998</v>
      </c>
      <c r="D48" s="23">
        <f t="shared" si="12"/>
        <v>1538514.1400000001</v>
      </c>
      <c r="E48" s="23">
        <f t="shared" si="12"/>
        <v>726108.12</v>
      </c>
      <c r="F48" s="23">
        <f t="shared" si="12"/>
        <v>1062693.7500000002</v>
      </c>
      <c r="G48" s="23">
        <f t="shared" si="12"/>
        <v>1435809.4</v>
      </c>
      <c r="H48" s="23">
        <f t="shared" si="12"/>
        <v>692263.78</v>
      </c>
      <c r="I48" s="23">
        <f>SUM(I49:I55)</f>
        <v>269473.62999999995</v>
      </c>
      <c r="J48" s="23">
        <f>SUM(J49:J55)</f>
        <v>488300.12</v>
      </c>
      <c r="K48" s="23">
        <f aca="true" t="shared" si="13" ref="K48:K56">SUM(B48:J48)</f>
        <v>8169077.53</v>
      </c>
    </row>
    <row r="49" spans="1:11" ht="17.25" customHeight="1">
      <c r="A49" s="34" t="s">
        <v>47</v>
      </c>
      <c r="B49" s="23">
        <f aca="true" t="shared" si="14" ref="B49:H49">ROUND(B30*B7,2)</f>
        <v>788456.83</v>
      </c>
      <c r="C49" s="23">
        <f t="shared" si="14"/>
        <v>1158651.64</v>
      </c>
      <c r="D49" s="23">
        <f t="shared" si="14"/>
        <v>1535554.29</v>
      </c>
      <c r="E49" s="23">
        <f t="shared" si="14"/>
        <v>724048.57</v>
      </c>
      <c r="F49" s="23">
        <f t="shared" si="14"/>
        <v>1059743.32</v>
      </c>
      <c r="G49" s="23">
        <f t="shared" si="14"/>
        <v>1431403.11</v>
      </c>
      <c r="H49" s="23">
        <f t="shared" si="14"/>
        <v>665919.3</v>
      </c>
      <c r="I49" s="23">
        <f>ROUND(I30*I7,2)</f>
        <v>268819.6</v>
      </c>
      <c r="J49" s="23">
        <f>ROUND(J30*J7,2)</f>
        <v>486409.89</v>
      </c>
      <c r="K49" s="23">
        <f t="shared" si="13"/>
        <v>8119006.55</v>
      </c>
    </row>
    <row r="50" spans="1:11" ht="17.25" customHeight="1">
      <c r="A50" s="34" t="s">
        <v>48</v>
      </c>
      <c r="B50" s="19">
        <v>0</v>
      </c>
      <c r="C50" s="23">
        <f>ROUND(C31*C7,2)</f>
        <v>2575.44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2575.44</v>
      </c>
    </row>
    <row r="51" spans="1:11" ht="17.25" customHeight="1">
      <c r="A51" s="68" t="s">
        <v>110</v>
      </c>
      <c r="B51" s="69">
        <f>ROUND(B32*B7,2)</f>
        <v>-1567.96</v>
      </c>
      <c r="C51" s="69">
        <f>ROUND(C32*C7,2)</f>
        <v>-2066.76</v>
      </c>
      <c r="D51" s="69">
        <f aca="true" t="shared" si="15" ref="D51:J51">ROUND(D32*D7,2)</f>
        <v>-2291.71</v>
      </c>
      <c r="E51" s="69">
        <f t="shared" si="15"/>
        <v>-1184.69</v>
      </c>
      <c r="F51" s="69">
        <f t="shared" si="15"/>
        <v>-1766.13</v>
      </c>
      <c r="G51" s="69">
        <f t="shared" si="15"/>
        <v>-2535.87</v>
      </c>
      <c r="H51" s="69">
        <f t="shared" si="15"/>
        <v>-1213.54</v>
      </c>
      <c r="I51" s="69">
        <f t="shared" si="15"/>
        <v>-411.69</v>
      </c>
      <c r="J51" s="69">
        <f t="shared" si="15"/>
        <v>-326.81</v>
      </c>
      <c r="K51" s="69">
        <f>SUM(B51:J51)</f>
        <v>-13365.16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23842.98</v>
      </c>
      <c r="I53" s="31">
        <f>+I35</f>
        <v>0</v>
      </c>
      <c r="J53" s="31">
        <f>+J35</f>
        <v>0</v>
      </c>
      <c r="K53" s="23">
        <f t="shared" si="13"/>
        <v>23842.98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6">
        <v>4091.68</v>
      </c>
      <c r="C55" s="36">
        <v>5773.72</v>
      </c>
      <c r="D55" s="36">
        <v>5251.56</v>
      </c>
      <c r="E55" s="19">
        <v>3244.24</v>
      </c>
      <c r="F55" s="36">
        <v>4716.56</v>
      </c>
      <c r="G55" s="36">
        <v>6942.16</v>
      </c>
      <c r="H55" s="36">
        <v>3715.04</v>
      </c>
      <c r="I55" s="36">
        <v>1065.72</v>
      </c>
      <c r="J55" s="19">
        <v>2217.04</v>
      </c>
      <c r="K55" s="23">
        <f t="shared" si="13"/>
        <v>37017.72</v>
      </c>
    </row>
    <row r="56" spans="1:11" ht="17.25" customHeight="1">
      <c r="A56" s="16" t="s">
        <v>53</v>
      </c>
      <c r="B56" s="36">
        <v>17442.19</v>
      </c>
      <c r="C56" s="36">
        <v>22144.57</v>
      </c>
      <c r="D56" s="36">
        <v>25345.93</v>
      </c>
      <c r="E56" s="36">
        <v>20986.32</v>
      </c>
      <c r="F56" s="36">
        <v>21871.61</v>
      </c>
      <c r="G56" s="36">
        <v>27780.62</v>
      </c>
      <c r="H56" s="36">
        <v>18633.58</v>
      </c>
      <c r="I56" s="19">
        <v>0</v>
      </c>
      <c r="J56" s="36">
        <v>13179.4</v>
      </c>
      <c r="K56" s="36">
        <f t="shared" si="13"/>
        <v>167384.22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6" ref="B60:J60">+B61+B68+B94+B95</f>
        <v>-114642.62</v>
      </c>
      <c r="C60" s="35">
        <f t="shared" si="16"/>
        <v>-170132.31</v>
      </c>
      <c r="D60" s="35">
        <f t="shared" si="16"/>
        <v>-167497.69</v>
      </c>
      <c r="E60" s="35">
        <f t="shared" si="16"/>
        <v>-105874.74</v>
      </c>
      <c r="F60" s="35">
        <f t="shared" si="16"/>
        <v>-114675.31</v>
      </c>
      <c r="G60" s="35">
        <f t="shared" si="16"/>
        <v>-125884.64</v>
      </c>
      <c r="H60" s="35">
        <f t="shared" si="16"/>
        <v>-109520.06</v>
      </c>
      <c r="I60" s="35">
        <f t="shared" si="16"/>
        <v>-29353.989999999998</v>
      </c>
      <c r="J60" s="35">
        <f t="shared" si="16"/>
        <v>-62870.16</v>
      </c>
      <c r="K60" s="35">
        <f>SUM(B60:J60)</f>
        <v>-1000451.5199999999</v>
      </c>
    </row>
    <row r="61" spans="1:11" ht="18.75" customHeight="1">
      <c r="A61" s="16" t="s">
        <v>78</v>
      </c>
      <c r="B61" s="35">
        <f aca="true" t="shared" si="17" ref="B61:J61">B62+B63+B64+B65+B66+B67</f>
        <v>-114411.5</v>
      </c>
      <c r="C61" s="35">
        <f t="shared" si="17"/>
        <v>-169687</v>
      </c>
      <c r="D61" s="35">
        <f t="shared" si="17"/>
        <v>-165683</v>
      </c>
      <c r="E61" s="35">
        <f t="shared" si="17"/>
        <v>-99515.5</v>
      </c>
      <c r="F61" s="35">
        <f t="shared" si="17"/>
        <v>-113571.5</v>
      </c>
      <c r="G61" s="35">
        <f t="shared" si="17"/>
        <v>-129556</v>
      </c>
      <c r="H61" s="35">
        <f t="shared" si="17"/>
        <v>-109511.5</v>
      </c>
      <c r="I61" s="35">
        <f t="shared" si="17"/>
        <v>-23908.5</v>
      </c>
      <c r="J61" s="35">
        <f t="shared" si="17"/>
        <v>-54082</v>
      </c>
      <c r="K61" s="35">
        <f aca="true" t="shared" si="18" ref="K61:K94">SUM(B61:J61)</f>
        <v>-979926.5</v>
      </c>
    </row>
    <row r="62" spans="1:11" ht="18.75" customHeight="1">
      <c r="A62" s="12" t="s">
        <v>79</v>
      </c>
      <c r="B62" s="35">
        <f>-ROUND(B9*$D$3,2)</f>
        <v>-114411.5</v>
      </c>
      <c r="C62" s="35">
        <f aca="true" t="shared" si="19" ref="C62:J62">-ROUND(C9*$D$3,2)</f>
        <v>-169687</v>
      </c>
      <c r="D62" s="35">
        <f t="shared" si="19"/>
        <v>-165683</v>
      </c>
      <c r="E62" s="35">
        <f t="shared" si="19"/>
        <v>-99515.5</v>
      </c>
      <c r="F62" s="35">
        <f t="shared" si="19"/>
        <v>-113571.5</v>
      </c>
      <c r="G62" s="35">
        <f t="shared" si="19"/>
        <v>-129556</v>
      </c>
      <c r="H62" s="35">
        <f t="shared" si="19"/>
        <v>-109511.5</v>
      </c>
      <c r="I62" s="35">
        <f t="shared" si="19"/>
        <v>-23908.5</v>
      </c>
      <c r="J62" s="35">
        <f t="shared" si="19"/>
        <v>-54082</v>
      </c>
      <c r="K62" s="35">
        <f t="shared" si="18"/>
        <v>-979926.5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</row>
    <row r="64" spans="1:11" ht="18.75" customHeight="1">
      <c r="A64" s="12" t="s">
        <v>104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111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56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57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83</v>
      </c>
      <c r="B68" s="35">
        <f aca="true" t="shared" si="20" ref="B68:J68">SUM(B69:B92)</f>
        <v>-231.12</v>
      </c>
      <c r="C68" s="35">
        <f t="shared" si="20"/>
        <v>-445.31</v>
      </c>
      <c r="D68" s="35">
        <f t="shared" si="20"/>
        <v>-1814.69</v>
      </c>
      <c r="E68" s="35">
        <f t="shared" si="20"/>
        <v>-6359.24</v>
      </c>
      <c r="F68" s="35">
        <f t="shared" si="20"/>
        <v>-1103.81</v>
      </c>
      <c r="G68" s="35">
        <f t="shared" si="20"/>
        <v>3671.36</v>
      </c>
      <c r="H68" s="35">
        <f t="shared" si="20"/>
        <v>-8.56</v>
      </c>
      <c r="I68" s="35">
        <f t="shared" si="20"/>
        <v>-5445.49</v>
      </c>
      <c r="J68" s="35">
        <f t="shared" si="20"/>
        <v>-8788.16</v>
      </c>
      <c r="K68" s="35">
        <f t="shared" si="18"/>
        <v>-20525.02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5">
        <v>-149.99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8"/>
        <v>-185.99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-1103.33</v>
      </c>
      <c r="E71" s="19">
        <v>0</v>
      </c>
      <c r="F71" s="35">
        <v>-393.33</v>
      </c>
      <c r="G71" s="19">
        <v>0</v>
      </c>
      <c r="H71" s="19">
        <v>0</v>
      </c>
      <c r="I71" s="47">
        <v>-2050.12</v>
      </c>
      <c r="J71" s="19">
        <v>0</v>
      </c>
      <c r="K71" s="35">
        <f t="shared" si="18"/>
        <v>-3546.7799999999997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</row>
    <row r="73" spans="1:11" ht="18.75" customHeight="1">
      <c r="A73" s="34" t="s">
        <v>62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6"/>
    </row>
    <row r="91" spans="1:12" ht="18.75" customHeight="1">
      <c r="A91" s="12" t="s">
        <v>124</v>
      </c>
      <c r="B91" s="35">
        <v>-231.12</v>
      </c>
      <c r="C91" s="35">
        <v>-295.32</v>
      </c>
      <c r="D91" s="35">
        <v>-693.36</v>
      </c>
      <c r="E91" s="35">
        <v>-158.36</v>
      </c>
      <c r="F91" s="35">
        <v>-710.48</v>
      </c>
      <c r="G91" s="35">
        <v>3689.36</v>
      </c>
      <c r="H91" s="35">
        <v>-8.56</v>
      </c>
      <c r="I91" s="35">
        <v>0</v>
      </c>
      <c r="J91" s="35">
        <v>188.32</v>
      </c>
      <c r="K91" s="35">
        <f t="shared" si="18"/>
        <v>1780.4799999999998</v>
      </c>
      <c r="L91" s="55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8">
        <v>-6200.88</v>
      </c>
      <c r="F92" s="19">
        <v>0</v>
      </c>
      <c r="G92" s="19">
        <v>0</v>
      </c>
      <c r="H92" s="19">
        <v>0</v>
      </c>
      <c r="I92" s="48">
        <v>-3395.37</v>
      </c>
      <c r="J92" s="48">
        <v>-8976.48</v>
      </c>
      <c r="K92" s="48">
        <f t="shared" si="18"/>
        <v>-18572.73</v>
      </c>
      <c r="L92" s="55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8"/>
        <v>0</v>
      </c>
      <c r="L94" s="55"/>
    </row>
    <row r="95" spans="1:12" ht="18.75" customHeight="1">
      <c r="A95" s="16" t="s">
        <v>107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>SUM(B96:J96)</f>
        <v>0</v>
      </c>
      <c r="L96" s="54"/>
    </row>
    <row r="97" spans="1:12" ht="18.75" customHeight="1">
      <c r="A97" s="16" t="s">
        <v>87</v>
      </c>
      <c r="B97" s="24">
        <f aca="true" t="shared" si="21" ref="B97:H97">+B98+B99</f>
        <v>693780.12</v>
      </c>
      <c r="C97" s="24">
        <f t="shared" si="21"/>
        <v>1016946.2999999997</v>
      </c>
      <c r="D97" s="24">
        <f t="shared" si="21"/>
        <v>1396362.3800000001</v>
      </c>
      <c r="E97" s="24">
        <f t="shared" si="21"/>
        <v>641219.7</v>
      </c>
      <c r="F97" s="24">
        <f t="shared" si="21"/>
        <v>969890.0500000002</v>
      </c>
      <c r="G97" s="24">
        <f t="shared" si="21"/>
        <v>1337705.3800000001</v>
      </c>
      <c r="H97" s="24">
        <f t="shared" si="21"/>
        <v>601377.2999999999</v>
      </c>
      <c r="I97" s="24">
        <f>+I98+I99</f>
        <v>240119.63999999996</v>
      </c>
      <c r="J97" s="24">
        <f>+J98+J99</f>
        <v>438609.36000000004</v>
      </c>
      <c r="K97" s="48">
        <f>SUM(B97:J97)</f>
        <v>7336010.2299999995</v>
      </c>
      <c r="L97" s="54"/>
    </row>
    <row r="98" spans="1:12" ht="18.75" customHeight="1">
      <c r="A98" s="16" t="s">
        <v>86</v>
      </c>
      <c r="B98" s="24">
        <f aca="true" t="shared" si="22" ref="B98:J98">+B48+B61+B68+B94</f>
        <v>676337.93</v>
      </c>
      <c r="C98" s="24">
        <f t="shared" si="22"/>
        <v>994801.7299999997</v>
      </c>
      <c r="D98" s="24">
        <f t="shared" si="22"/>
        <v>1371016.4500000002</v>
      </c>
      <c r="E98" s="24">
        <f t="shared" si="22"/>
        <v>620233.38</v>
      </c>
      <c r="F98" s="24">
        <f t="shared" si="22"/>
        <v>948018.4400000002</v>
      </c>
      <c r="G98" s="24">
        <f t="shared" si="22"/>
        <v>1309924.76</v>
      </c>
      <c r="H98" s="24">
        <f t="shared" si="22"/>
        <v>582743.72</v>
      </c>
      <c r="I98" s="24">
        <f t="shared" si="22"/>
        <v>240119.63999999996</v>
      </c>
      <c r="J98" s="24">
        <f t="shared" si="22"/>
        <v>425429.96</v>
      </c>
      <c r="K98" s="48">
        <f>SUM(B98:J98)</f>
        <v>7168626.009999999</v>
      </c>
      <c r="L98" s="54"/>
    </row>
    <row r="99" spans="1:11" ht="18" customHeight="1">
      <c r="A99" s="16" t="s">
        <v>105</v>
      </c>
      <c r="B99" s="24">
        <f aca="true" t="shared" si="23" ref="B99:J99">IF(+B56+B95+B100&lt;0,0,(B56+B95+B100))</f>
        <v>17442.19</v>
      </c>
      <c r="C99" s="24">
        <f t="shared" si="23"/>
        <v>22144.57</v>
      </c>
      <c r="D99" s="24">
        <f t="shared" si="23"/>
        <v>25345.93</v>
      </c>
      <c r="E99" s="24">
        <f t="shared" si="23"/>
        <v>20986.32</v>
      </c>
      <c r="F99" s="24">
        <f t="shared" si="23"/>
        <v>21871.61</v>
      </c>
      <c r="G99" s="24">
        <f t="shared" si="23"/>
        <v>27780.62</v>
      </c>
      <c r="H99" s="24">
        <f t="shared" si="23"/>
        <v>18633.58</v>
      </c>
      <c r="I99" s="19">
        <f t="shared" si="23"/>
        <v>0</v>
      </c>
      <c r="J99" s="24">
        <f t="shared" si="23"/>
        <v>13179.4</v>
      </c>
      <c r="K99" s="48">
        <f>SUM(B99:J99)</f>
        <v>167384.22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7"/>
    </row>
    <row r="101" spans="1:11" ht="18.75" customHeight="1">
      <c r="A101" s="16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8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SUM(K106:K122)</f>
        <v>7336010.240000001</v>
      </c>
      <c r="L105" s="54"/>
    </row>
    <row r="106" spans="1:11" ht="18.75" customHeight="1">
      <c r="A106" s="26" t="s">
        <v>74</v>
      </c>
      <c r="B106" s="27">
        <v>90523.96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90523.96</v>
      </c>
    </row>
    <row r="107" spans="1:11" ht="18.75" customHeight="1">
      <c r="A107" s="26" t="s">
        <v>75</v>
      </c>
      <c r="B107" s="27">
        <v>603256.16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4" ref="K107:K122">SUM(B107:J107)</f>
        <v>603256.16</v>
      </c>
    </row>
    <row r="108" spans="1:11" ht="18.75" customHeight="1">
      <c r="A108" s="26" t="s">
        <v>76</v>
      </c>
      <c r="B108" s="40">
        <v>0</v>
      </c>
      <c r="C108" s="27">
        <f>+C97</f>
        <v>1016946.2999999997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4"/>
        <v>1016946.2999999997</v>
      </c>
    </row>
    <row r="109" spans="1:11" ht="18.75" customHeight="1">
      <c r="A109" s="26" t="s">
        <v>77</v>
      </c>
      <c r="B109" s="40">
        <v>0</v>
      </c>
      <c r="C109" s="40">
        <v>0</v>
      </c>
      <c r="D109" s="27">
        <f>+D97</f>
        <v>1396362.3800000001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4"/>
        <v>1396362.3800000001</v>
      </c>
    </row>
    <row r="110" spans="1:11" ht="18.75" customHeight="1">
      <c r="A110" s="26" t="s">
        <v>93</v>
      </c>
      <c r="B110" s="40">
        <v>0</v>
      </c>
      <c r="C110" s="40">
        <v>0</v>
      </c>
      <c r="D110" s="40">
        <v>0</v>
      </c>
      <c r="E110" s="27">
        <f>+E97</f>
        <v>641219.7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4"/>
        <v>641219.7</v>
      </c>
    </row>
    <row r="111" spans="1:11" ht="18.75" customHeight="1">
      <c r="A111" s="70" t="s">
        <v>112</v>
      </c>
      <c r="B111" s="40">
        <v>0</v>
      </c>
      <c r="C111" s="40">
        <v>0</v>
      </c>
      <c r="D111" s="40">
        <v>0</v>
      </c>
      <c r="E111" s="40">
        <v>0</v>
      </c>
      <c r="F111" s="27">
        <v>187565.27</v>
      </c>
      <c r="G111" s="40">
        <v>0</v>
      </c>
      <c r="H111" s="40">
        <v>0</v>
      </c>
      <c r="I111" s="40">
        <v>0</v>
      </c>
      <c r="J111" s="40">
        <v>0</v>
      </c>
      <c r="K111" s="41">
        <f t="shared" si="24"/>
        <v>187565.27</v>
      </c>
    </row>
    <row r="112" spans="1:11" ht="18.75" customHeight="1">
      <c r="A112" s="70" t="s">
        <v>113</v>
      </c>
      <c r="B112" s="40">
        <v>0</v>
      </c>
      <c r="C112" s="40">
        <v>0</v>
      </c>
      <c r="D112" s="40">
        <v>0</v>
      </c>
      <c r="E112" s="40">
        <v>0</v>
      </c>
      <c r="F112" s="27">
        <v>339809.13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339809.13</v>
      </c>
    </row>
    <row r="113" spans="1:11" ht="18.75" customHeight="1">
      <c r="A113" s="70" t="s">
        <v>114</v>
      </c>
      <c r="B113" s="40">
        <v>0</v>
      </c>
      <c r="C113" s="40">
        <v>0</v>
      </c>
      <c r="D113" s="40">
        <v>0</v>
      </c>
      <c r="E113" s="40">
        <v>0</v>
      </c>
      <c r="F113" s="27">
        <v>442515.66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442515.66</v>
      </c>
    </row>
    <row r="114" spans="1:11" ht="18.75" customHeight="1">
      <c r="A114" s="70" t="s">
        <v>115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7">
        <v>411818.07</v>
      </c>
      <c r="H114" s="40">
        <v>0</v>
      </c>
      <c r="I114" s="40">
        <v>0</v>
      </c>
      <c r="J114" s="40">
        <v>0</v>
      </c>
      <c r="K114" s="41">
        <f t="shared" si="24"/>
        <v>411818.07</v>
      </c>
    </row>
    <row r="115" spans="1:11" ht="18.75" customHeight="1">
      <c r="A115" s="70" t="s">
        <v>116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34777.5</v>
      </c>
      <c r="H115" s="40">
        <v>0</v>
      </c>
      <c r="I115" s="40">
        <v>0</v>
      </c>
      <c r="J115" s="40">
        <v>0</v>
      </c>
      <c r="K115" s="41">
        <f t="shared" si="24"/>
        <v>34777.5</v>
      </c>
    </row>
    <row r="116" spans="1:11" ht="18.75" customHeight="1">
      <c r="A116" s="70" t="s">
        <v>117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213662.03</v>
      </c>
      <c r="H116" s="40">
        <v>0</v>
      </c>
      <c r="I116" s="40">
        <v>0</v>
      </c>
      <c r="J116" s="40">
        <v>0</v>
      </c>
      <c r="K116" s="41">
        <f t="shared" si="24"/>
        <v>213662.03</v>
      </c>
    </row>
    <row r="117" spans="1:11" ht="18.75" customHeight="1">
      <c r="A117" s="70" t="s">
        <v>118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177704.62</v>
      </c>
      <c r="H117" s="40">
        <v>0</v>
      </c>
      <c r="I117" s="40">
        <v>0</v>
      </c>
      <c r="J117" s="40">
        <v>0</v>
      </c>
      <c r="K117" s="41">
        <f t="shared" si="24"/>
        <v>177704.62</v>
      </c>
    </row>
    <row r="118" spans="1:11" ht="18.75" customHeight="1">
      <c r="A118" s="70" t="s">
        <v>119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499743.17</v>
      </c>
      <c r="H118" s="40">
        <v>0</v>
      </c>
      <c r="I118" s="40">
        <v>0</v>
      </c>
      <c r="J118" s="40">
        <v>0</v>
      </c>
      <c r="K118" s="41">
        <f t="shared" si="24"/>
        <v>499743.17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27">
        <v>216226.12</v>
      </c>
      <c r="I119" s="40">
        <v>0</v>
      </c>
      <c r="J119" s="40">
        <v>0</v>
      </c>
      <c r="K119" s="41">
        <f t="shared" si="24"/>
        <v>216226.12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385151.17</v>
      </c>
      <c r="I120" s="40">
        <v>0</v>
      </c>
      <c r="J120" s="40">
        <v>0</v>
      </c>
      <c r="K120" s="41">
        <f t="shared" si="24"/>
        <v>385151.17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27">
        <v>240119.64</v>
      </c>
      <c r="J121" s="40">
        <v>0</v>
      </c>
      <c r="K121" s="41">
        <f t="shared" si="24"/>
        <v>240119.64</v>
      </c>
    </row>
    <row r="122" spans="1:11" ht="18.75" customHeight="1">
      <c r="A122" s="71" t="s">
        <v>123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3">
        <v>438609.36</v>
      </c>
      <c r="K122" s="44">
        <f t="shared" si="24"/>
        <v>438609.36</v>
      </c>
    </row>
    <row r="123" spans="1:11" ht="18.75" customHeight="1">
      <c r="A123" s="39"/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f>J97-J122</f>
        <v>0</v>
      </c>
      <c r="K123" s="51"/>
    </row>
    <row r="124" ht="18.75" customHeight="1">
      <c r="A124" s="59"/>
    </row>
    <row r="125" ht="18.75" customHeight="1">
      <c r="A125" s="39"/>
    </row>
    <row r="126" ht="18.75" customHeight="1">
      <c r="A126" s="39"/>
    </row>
    <row r="127" ht="15.75">
      <c r="A12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2015-04-28T13:16:26Z</dcterms:modified>
  <cp:category/>
  <cp:version/>
  <cp:contentType/>
  <cp:contentStatus/>
</cp:coreProperties>
</file>