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<sst xmlns="http://schemas.openxmlformats.org/spreadsheetml/2006/main" count="126" uniqueCount="126">
  <si>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</si>
  <si>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</si>
  <si>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</si>
  <si>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</si>
  <si>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</si>
  <si>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</si>
  <si>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</si>
  <si>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</si>
  <si>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</si>
  <si>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</si>
  <si>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</si>
  <si>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</si>
  <si>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</si>
  <si>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</si>
  <si>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</si>
  <si>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</si>
  <si>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</si>
  <si>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</si>
  <si>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</si>
  <si>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</si>
  <si>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</si>
  <si>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</si>
  <si>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</si>
  <si>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</si>
  <si>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</si>
  <si>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</si>
  <si>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</si>
  <si>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</si>
  <si>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</si>
  <si>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</si>
  <si>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</si>
  <si>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</si>
  <si>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</si>
  <si>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</si>
  <si>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</si>
  <si>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</si>
  <si>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</si>
  <si>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</si>
  <si>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</si>
  <si>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</si>
  <si>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</si>
  <si>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</si>
  <si>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</si>
  <si>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</si>
  <si>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</si>
  <si>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</si>
  <si>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</si>
  <si>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</si>
  <si>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</si>
  <si>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</si>
  <si>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</si>
  <si>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</si>
  <si>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</si>
  <si>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</si>
  <si>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</si>
  <si>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</si>
  <si>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</si>
  <si>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</si>
  <si>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</si>
  <si>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</si>
  <si>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</si>
  <si>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</si>
  <si>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</si>
  <si>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</si>
  <si>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</si>
  <si>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</si>
  <si>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</si>
  <si>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</si>
  <si>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</si>
  <si>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</si>
  <si>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</si>
  <si>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</si>
  <si>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</si>
  <si>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</si>
  <si>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</si>
  <si>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</si>
  <si>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</si>
  <si>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</si>
  <si>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</si>
  <si>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</si>
  <si>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</si>
  <si>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</si>
  <si>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</si>
  <si>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</si>
  <si>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</si>
  <si>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</si>
  <si>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</si>
  <si>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</si>
  <si>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</si>
  <si>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</si>
  <si>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</si>
  <si>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</si>
  <si>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</si>
  <si>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</si>
  <si>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</si>
  <si>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</si>
  <si>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</si>
  <si>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</si>
  <si>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</si>
  <si>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</si>
  <si>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</si>
  <si>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</si>
  <si>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</si>
  <si>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</si>
  <si>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</si>
  <si>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</si>
  <si>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</si>
  <si>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</si>
  <si>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</si>
  <si>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</si>
  <si>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</si>
  <si>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</si>
  <si>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</si>
  <si>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</si>
  <si>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</si>
  <si>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</si>
  <si>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</si>
  <si>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</si>
  <si>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</si>
  <si>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</si>
  <si>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</si>
  <si>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</si>
  <si>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</si>
  <si>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</si>
  <si>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</si>
  <si>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16/04/15 - VENCIMENTO 24/04/15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</si>
</sst>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605393</v>
      </c>
      <c r="C7" s="9">
        <f t="shared" si="0"/>
        <v>801787</v>
      </c>
      <c r="D7" s="9">
        <f t="shared" si="0"/>
        <v>862496</v>
      </c>
      <c r="E7" s="9">
        <f t="shared" si="0"/>
        <v>563899</v>
      </c>
      <c r="F7" s="9">
        <f t="shared" si="0"/>
        <v>756742</v>
      </c>
      <c r="G7" s="9">
        <f t="shared" si="0"/>
        <v>1250455</v>
      </c>
      <c r="H7" s="9">
        <f t="shared" si="0"/>
        <v>590060</v>
      </c>
      <c r="I7" s="9">
        <f t="shared" si="0"/>
        <v>135057</v>
      </c>
      <c r="J7" s="9">
        <f t="shared" si="0"/>
        <v>310292</v>
      </c>
      <c r="K7" s="9">
        <f t="shared" si="0"/>
        <v>5876181</v>
      </c>
      <c r="L7" s="52"/>
    </row>
    <row r="8" spans="1:11" ht="17.25" customHeight="1">
      <c r="A8" s="10" t="s">
        <v>103</v>
      </c>
      <c r="B8" s="11">
        <f>B9+B12+B16</f>
        <v>369672</v>
      </c>
      <c r="C8" s="11">
        <f aca="true" t="shared" si="1" ref="C8:J8">C9+C12+C16</f>
        <v>501098</v>
      </c>
      <c r="D8" s="11">
        <f t="shared" si="1"/>
        <v>506243</v>
      </c>
      <c r="E8" s="11">
        <f t="shared" si="1"/>
        <v>343909</v>
      </c>
      <c r="F8" s="11">
        <f t="shared" si="1"/>
        <v>439374</v>
      </c>
      <c r="G8" s="11">
        <f t="shared" si="1"/>
        <v>703509</v>
      </c>
      <c r="H8" s="11">
        <f t="shared" si="1"/>
        <v>374454</v>
      </c>
      <c r="I8" s="11">
        <f t="shared" si="1"/>
        <v>76940</v>
      </c>
      <c r="J8" s="11">
        <f t="shared" si="1"/>
        <v>181664</v>
      </c>
      <c r="K8" s="11">
        <f>SUM(B8:J8)</f>
        <v>3496863</v>
      </c>
    </row>
    <row r="9" spans="1:11" ht="17.25" customHeight="1">
      <c r="A9" s="15" t="s">
        <v>17</v>
      </c>
      <c r="B9" s="13">
        <f>+B10+B11</f>
        <v>43593</v>
      </c>
      <c r="C9" s="13">
        <f aca="true" t="shared" si="2" ref="C9:J9">+C10+C11</f>
        <v>61565</v>
      </c>
      <c r="D9" s="13">
        <f t="shared" si="2"/>
        <v>54906</v>
      </c>
      <c r="E9" s="13">
        <f t="shared" si="2"/>
        <v>40758</v>
      </c>
      <c r="F9" s="13">
        <f t="shared" si="2"/>
        <v>45438</v>
      </c>
      <c r="G9" s="13">
        <f t="shared" si="2"/>
        <v>57909</v>
      </c>
      <c r="H9" s="13">
        <f t="shared" si="2"/>
        <v>55639</v>
      </c>
      <c r="I9" s="13">
        <f t="shared" si="2"/>
        <v>10191</v>
      </c>
      <c r="J9" s="13">
        <f t="shared" si="2"/>
        <v>17604</v>
      </c>
      <c r="K9" s="11">
        <f>SUM(B9:J9)</f>
        <v>387603</v>
      </c>
    </row>
    <row r="10" spans="1:11" ht="17.25" customHeight="1">
      <c r="A10" s="29" t="s">
        <v>18</v>
      </c>
      <c r="B10" s="13">
        <v>43593</v>
      </c>
      <c r="C10" s="13">
        <v>61565</v>
      </c>
      <c r="D10" s="13">
        <v>54906</v>
      </c>
      <c r="E10" s="13">
        <v>40758</v>
      </c>
      <c r="F10" s="13">
        <v>45438</v>
      </c>
      <c r="G10" s="13">
        <v>57909</v>
      </c>
      <c r="H10" s="13">
        <v>55639</v>
      </c>
      <c r="I10" s="13">
        <v>10191</v>
      </c>
      <c r="J10" s="13">
        <v>17604</v>
      </c>
      <c r="K10" s="11">
        <f>SUM(B10:J10)</f>
        <v>387603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277273</v>
      </c>
      <c r="C12" s="17">
        <f t="shared" si="3"/>
        <v>373522</v>
      </c>
      <c r="D12" s="17">
        <f t="shared" si="3"/>
        <v>386383</v>
      </c>
      <c r="E12" s="17">
        <f t="shared" si="3"/>
        <v>261770</v>
      </c>
      <c r="F12" s="17">
        <f t="shared" si="3"/>
        <v>340162</v>
      </c>
      <c r="G12" s="17">
        <f t="shared" si="3"/>
        <v>564123</v>
      </c>
      <c r="H12" s="17">
        <f t="shared" si="3"/>
        <v>277308</v>
      </c>
      <c r="I12" s="17">
        <f t="shared" si="3"/>
        <v>55851</v>
      </c>
      <c r="J12" s="17">
        <f t="shared" si="3"/>
        <v>139110</v>
      </c>
      <c r="K12" s="11">
        <f aca="true" t="shared" si="4" ref="K12:K27">SUM(B12:J12)</f>
        <v>2675502</v>
      </c>
    </row>
    <row r="13" spans="1:13" ht="17.25" customHeight="1">
      <c r="A13" s="14" t="s">
        <v>20</v>
      </c>
      <c r="B13" s="13">
        <v>131053</v>
      </c>
      <c r="C13" s="13">
        <v>186619</v>
      </c>
      <c r="D13" s="13">
        <v>194555</v>
      </c>
      <c r="E13" s="13">
        <v>130620</v>
      </c>
      <c r="F13" s="13">
        <v>170531</v>
      </c>
      <c r="G13" s="13">
        <v>268058</v>
      </c>
      <c r="H13" s="13">
        <v>127627</v>
      </c>
      <c r="I13" s="13">
        <v>29223</v>
      </c>
      <c r="J13" s="13">
        <v>71397</v>
      </c>
      <c r="K13" s="11">
        <f t="shared" si="4"/>
        <v>1309683</v>
      </c>
      <c r="L13" s="52"/>
      <c r="M13" s="53"/>
    </row>
    <row r="14" spans="1:12" ht="17.25" customHeight="1">
      <c r="A14" s="14" t="s">
        <v>21</v>
      </c>
      <c r="B14" s="13">
        <v>128024</v>
      </c>
      <c r="C14" s="13">
        <v>159260</v>
      </c>
      <c r="D14" s="13">
        <v>165016</v>
      </c>
      <c r="E14" s="13">
        <v>113395</v>
      </c>
      <c r="F14" s="13">
        <v>149432</v>
      </c>
      <c r="G14" s="13">
        <v>265838</v>
      </c>
      <c r="H14" s="13">
        <v>125376</v>
      </c>
      <c r="I14" s="13">
        <v>21607</v>
      </c>
      <c r="J14" s="13">
        <v>59098</v>
      </c>
      <c r="K14" s="11">
        <f t="shared" si="4"/>
        <v>1187046</v>
      </c>
      <c r="L14" s="52"/>
    </row>
    <row r="15" spans="1:11" ht="17.25" customHeight="1">
      <c r="A15" s="14" t="s">
        <v>22</v>
      </c>
      <c r="B15" s="13">
        <v>18196</v>
      </c>
      <c r="C15" s="13">
        <v>27643</v>
      </c>
      <c r="D15" s="13">
        <v>26812</v>
      </c>
      <c r="E15" s="13">
        <v>17755</v>
      </c>
      <c r="F15" s="13">
        <v>20199</v>
      </c>
      <c r="G15" s="13">
        <v>30227</v>
      </c>
      <c r="H15" s="13">
        <v>24305</v>
      </c>
      <c r="I15" s="13">
        <v>5021</v>
      </c>
      <c r="J15" s="13">
        <v>8615</v>
      </c>
      <c r="K15" s="11">
        <f t="shared" si="4"/>
        <v>178773</v>
      </c>
    </row>
    <row r="16" spans="1:11" ht="17.25" customHeight="1">
      <c r="A16" s="15" t="s">
        <v>99</v>
      </c>
      <c r="B16" s="13">
        <f>B17+B18+B19</f>
        <v>48806</v>
      </c>
      <c r="C16" s="13">
        <f aca="true" t="shared" si="5" ref="C16:J16">C17+C18+C19</f>
        <v>66011</v>
      </c>
      <c r="D16" s="13">
        <f t="shared" si="5"/>
        <v>64954</v>
      </c>
      <c r="E16" s="13">
        <f t="shared" si="5"/>
        <v>41381</v>
      </c>
      <c r="F16" s="13">
        <f t="shared" si="5"/>
        <v>53774</v>
      </c>
      <c r="G16" s="13">
        <f t="shared" si="5"/>
        <v>81477</v>
      </c>
      <c r="H16" s="13">
        <f t="shared" si="5"/>
        <v>41507</v>
      </c>
      <c r="I16" s="13">
        <f t="shared" si="5"/>
        <v>10898</v>
      </c>
      <c r="J16" s="13">
        <f t="shared" si="5"/>
        <v>24950</v>
      </c>
      <c r="K16" s="11">
        <f t="shared" si="4"/>
        <v>433758</v>
      </c>
    </row>
    <row r="17" spans="1:11" ht="17.25" customHeight="1">
      <c r="A17" s="14" t="s">
        <v>100</v>
      </c>
      <c r="B17" s="13">
        <v>9925</v>
      </c>
      <c r="C17" s="13">
        <v>13744</v>
      </c>
      <c r="D17" s="13">
        <v>12936</v>
      </c>
      <c r="E17" s="13">
        <v>9415</v>
      </c>
      <c r="F17" s="13">
        <v>12616</v>
      </c>
      <c r="G17" s="13">
        <v>21299</v>
      </c>
      <c r="H17" s="13">
        <v>10802</v>
      </c>
      <c r="I17" s="13">
        <v>2351</v>
      </c>
      <c r="J17" s="13">
        <v>4682</v>
      </c>
      <c r="K17" s="11">
        <f t="shared" si="4"/>
        <v>97770</v>
      </c>
    </row>
    <row r="18" spans="1:11" ht="17.25" customHeight="1">
      <c r="A18" s="14" t="s">
        <v>101</v>
      </c>
      <c r="B18" s="13">
        <v>1713</v>
      </c>
      <c r="C18" s="13">
        <v>1880</v>
      </c>
      <c r="D18" s="13">
        <v>2079</v>
      </c>
      <c r="E18" s="13">
        <v>1718</v>
      </c>
      <c r="F18" s="13">
        <v>2025</v>
      </c>
      <c r="G18" s="13">
        <v>4198</v>
      </c>
      <c r="H18" s="13">
        <v>1469</v>
      </c>
      <c r="I18" s="13">
        <v>362</v>
      </c>
      <c r="J18" s="13">
        <v>716</v>
      </c>
      <c r="K18" s="11">
        <f t="shared" si="4"/>
        <v>16160</v>
      </c>
    </row>
    <row r="19" spans="1:11" ht="17.25" customHeight="1">
      <c r="A19" s="14" t="s">
        <v>102</v>
      </c>
      <c r="B19" s="13">
        <v>37168</v>
      </c>
      <c r="C19" s="13">
        <v>50387</v>
      </c>
      <c r="D19" s="13">
        <v>49939</v>
      </c>
      <c r="E19" s="13">
        <v>30248</v>
      </c>
      <c r="F19" s="13">
        <v>39133</v>
      </c>
      <c r="G19" s="13">
        <v>55980</v>
      </c>
      <c r="H19" s="13">
        <v>29236</v>
      </c>
      <c r="I19" s="13">
        <v>8185</v>
      </c>
      <c r="J19" s="13">
        <v>19552</v>
      </c>
      <c r="K19" s="11">
        <f t="shared" si="4"/>
        <v>319828</v>
      </c>
    </row>
    <row r="20" spans="1:11" ht="17.25" customHeight="1">
      <c r="A20" s="16" t="s">
        <v>23</v>
      </c>
      <c r="B20" s="11">
        <f>+B21+B22+B23</f>
        <v>185490</v>
      </c>
      <c r="C20" s="11">
        <f aca="true" t="shared" si="6" ref="C20:J20">+C21+C22+C23</f>
        <v>220549</v>
      </c>
      <c r="D20" s="11">
        <f t="shared" si="6"/>
        <v>262486</v>
      </c>
      <c r="E20" s="11">
        <f t="shared" si="6"/>
        <v>161959</v>
      </c>
      <c r="F20" s="11">
        <f t="shared" si="6"/>
        <v>247496</v>
      </c>
      <c r="G20" s="11">
        <f t="shared" si="6"/>
        <v>461407</v>
      </c>
      <c r="H20" s="11">
        <f t="shared" si="6"/>
        <v>164855</v>
      </c>
      <c r="I20" s="11">
        <f t="shared" si="6"/>
        <v>40910</v>
      </c>
      <c r="J20" s="11">
        <f t="shared" si="6"/>
        <v>90105</v>
      </c>
      <c r="K20" s="11">
        <f t="shared" si="4"/>
        <v>1835257</v>
      </c>
    </row>
    <row r="21" spans="1:12" ht="17.25" customHeight="1">
      <c r="A21" s="12" t="s">
        <v>24</v>
      </c>
      <c r="B21" s="13">
        <v>98783</v>
      </c>
      <c r="C21" s="13">
        <v>127479</v>
      </c>
      <c r="D21" s="13">
        <v>150200</v>
      </c>
      <c r="E21" s="13">
        <v>92280</v>
      </c>
      <c r="F21" s="13">
        <v>139899</v>
      </c>
      <c r="G21" s="13">
        <v>243269</v>
      </c>
      <c r="H21" s="13">
        <v>92453</v>
      </c>
      <c r="I21" s="13">
        <v>24215</v>
      </c>
      <c r="J21" s="13">
        <v>51518</v>
      </c>
      <c r="K21" s="11">
        <f t="shared" si="4"/>
        <v>1020096</v>
      </c>
      <c r="L21" s="52"/>
    </row>
    <row r="22" spans="1:12" ht="17.25" customHeight="1">
      <c r="A22" s="12" t="s">
        <v>25</v>
      </c>
      <c r="B22" s="13">
        <v>77760</v>
      </c>
      <c r="C22" s="13">
        <v>81824</v>
      </c>
      <c r="D22" s="13">
        <v>98657</v>
      </c>
      <c r="E22" s="13">
        <v>62353</v>
      </c>
      <c r="F22" s="13">
        <v>97520</v>
      </c>
      <c r="G22" s="13">
        <v>200424</v>
      </c>
      <c r="H22" s="13">
        <v>63361</v>
      </c>
      <c r="I22" s="13">
        <v>14354</v>
      </c>
      <c r="J22" s="13">
        <v>34264</v>
      </c>
      <c r="K22" s="11">
        <f t="shared" si="4"/>
        <v>730517</v>
      </c>
      <c r="L22" s="52"/>
    </row>
    <row r="23" spans="1:11" ht="17.25" customHeight="1">
      <c r="A23" s="12" t="s">
        <v>26</v>
      </c>
      <c r="B23" s="13">
        <v>8947</v>
      </c>
      <c r="C23" s="13">
        <v>11246</v>
      </c>
      <c r="D23" s="13">
        <v>13629</v>
      </c>
      <c r="E23" s="13">
        <v>7326</v>
      </c>
      <c r="F23" s="13">
        <v>10077</v>
      </c>
      <c r="G23" s="13">
        <v>17714</v>
      </c>
      <c r="H23" s="13">
        <v>9041</v>
      </c>
      <c r="I23" s="13">
        <v>2341</v>
      </c>
      <c r="J23" s="13">
        <v>4323</v>
      </c>
      <c r="K23" s="11">
        <f t="shared" si="4"/>
        <v>84644</v>
      </c>
    </row>
    <row r="24" spans="1:11" ht="17.25" customHeight="1">
      <c r="A24" s="16" t="s">
        <v>27</v>
      </c>
      <c r="B24" s="13">
        <v>50231</v>
      </c>
      <c r="C24" s="13">
        <v>80140</v>
      </c>
      <c r="D24" s="13">
        <v>93767</v>
      </c>
      <c r="E24" s="13">
        <v>58031</v>
      </c>
      <c r="F24" s="13">
        <v>69872</v>
      </c>
      <c r="G24" s="13">
        <v>85539</v>
      </c>
      <c r="H24" s="13">
        <v>42720</v>
      </c>
      <c r="I24" s="13">
        <v>17207</v>
      </c>
      <c r="J24" s="13">
        <v>38523</v>
      </c>
      <c r="K24" s="11">
        <f t="shared" si="4"/>
        <v>536030</v>
      </c>
    </row>
    <row r="25" spans="1:12" ht="17.25" customHeight="1">
      <c r="A25" s="12" t="s">
        <v>28</v>
      </c>
      <c r="B25" s="13">
        <v>32148</v>
      </c>
      <c r="C25" s="13">
        <v>51290</v>
      </c>
      <c r="D25" s="13">
        <v>60011</v>
      </c>
      <c r="E25" s="13">
        <v>37140</v>
      </c>
      <c r="F25" s="13">
        <v>44718</v>
      </c>
      <c r="G25" s="13">
        <v>54745</v>
      </c>
      <c r="H25" s="13">
        <v>27341</v>
      </c>
      <c r="I25" s="13">
        <v>11012</v>
      </c>
      <c r="J25" s="13">
        <v>24655</v>
      </c>
      <c r="K25" s="11">
        <f t="shared" si="4"/>
        <v>343060</v>
      </c>
      <c r="L25" s="52"/>
    </row>
    <row r="26" spans="1:12" ht="17.25" customHeight="1">
      <c r="A26" s="12" t="s">
        <v>29</v>
      </c>
      <c r="B26" s="13">
        <v>18083</v>
      </c>
      <c r="C26" s="13">
        <v>28850</v>
      </c>
      <c r="D26" s="13">
        <v>33756</v>
      </c>
      <c r="E26" s="13">
        <v>20891</v>
      </c>
      <c r="F26" s="13">
        <v>25154</v>
      </c>
      <c r="G26" s="13">
        <v>30794</v>
      </c>
      <c r="H26" s="13">
        <v>15379</v>
      </c>
      <c r="I26" s="13">
        <v>6195</v>
      </c>
      <c r="J26" s="13">
        <v>13868</v>
      </c>
      <c r="K26" s="11">
        <f t="shared" si="4"/>
        <v>192970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8031</v>
      </c>
      <c r="I27" s="11">
        <v>0</v>
      </c>
      <c r="J27" s="11">
        <v>0</v>
      </c>
      <c r="K27" s="11">
        <f t="shared" si="4"/>
        <v>8031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2.4089</v>
      </c>
      <c r="C29" s="60">
        <f aca="true" t="shared" si="7" ref="C29:J29">SUM(C30:C33)</f>
        <v>2.7482059999999997</v>
      </c>
      <c r="D29" s="60">
        <f t="shared" si="7"/>
        <v>3.09487421</v>
      </c>
      <c r="E29" s="60">
        <f t="shared" si="7"/>
        <v>2.63168698</v>
      </c>
      <c r="F29" s="60">
        <f t="shared" si="7"/>
        <v>2.55473526</v>
      </c>
      <c r="G29" s="60">
        <f t="shared" si="7"/>
        <v>2.1975000000000002</v>
      </c>
      <c r="H29" s="60">
        <f t="shared" si="7"/>
        <v>2.5196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-0.00462579</v>
      </c>
      <c r="E32" s="62">
        <v>-0.00431302</v>
      </c>
      <c r="F32" s="62">
        <v>-0.00426474</v>
      </c>
      <c r="G32" s="62">
        <v>-0.0039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8440.31</v>
      </c>
      <c r="I35" s="19">
        <v>0</v>
      </c>
      <c r="J35" s="19">
        <v>0</v>
      </c>
      <c r="K35" s="23">
        <f>SUM(B35:J35)</f>
        <v>8440.31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4091.68</v>
      </c>
      <c r="C39" s="23">
        <f aca="true" t="shared" si="8" ref="C39:J39">+C43</f>
        <v>5773.72</v>
      </c>
      <c r="D39" s="23">
        <f t="shared" si="8"/>
        <v>5251.56</v>
      </c>
      <c r="E39" s="19">
        <f t="shared" si="8"/>
        <v>3244.24</v>
      </c>
      <c r="F39" s="23">
        <f t="shared" si="8"/>
        <v>4716.56</v>
      </c>
      <c r="G39" s="23">
        <f t="shared" si="8"/>
        <v>6856.56</v>
      </c>
      <c r="H39" s="23">
        <f t="shared" si="8"/>
        <v>3715.04</v>
      </c>
      <c r="I39" s="23">
        <f t="shared" si="8"/>
        <v>1065.72</v>
      </c>
      <c r="J39" s="23">
        <f t="shared" si="8"/>
        <v>2212.76</v>
      </c>
      <c r="K39" s="23">
        <f aca="true" t="shared" si="9" ref="K39:K44">SUM(B39:J39)</f>
        <v>36927.840000000004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5251.56</v>
      </c>
      <c r="E43" s="65">
        <f t="shared" si="10"/>
        <v>3244.24</v>
      </c>
      <c r="F43" s="65">
        <f t="shared" si="10"/>
        <v>4716.56</v>
      </c>
      <c r="G43" s="65">
        <f t="shared" si="10"/>
        <v>6856.56</v>
      </c>
      <c r="H43" s="65">
        <f t="shared" si="10"/>
        <v>3715.04</v>
      </c>
      <c r="I43" s="65">
        <f t="shared" si="10"/>
        <v>1065.72</v>
      </c>
      <c r="J43" s="65">
        <f t="shared" si="10"/>
        <v>2212.76</v>
      </c>
      <c r="K43" s="65">
        <f t="shared" si="9"/>
        <v>36927.840000000004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1227</v>
      </c>
      <c r="E44" s="67">
        <v>758</v>
      </c>
      <c r="F44" s="67">
        <v>1102</v>
      </c>
      <c r="G44" s="67">
        <v>1602</v>
      </c>
      <c r="H44" s="67">
        <v>868</v>
      </c>
      <c r="I44" s="67">
        <v>249</v>
      </c>
      <c r="J44" s="67">
        <v>517</v>
      </c>
      <c r="K44" s="67">
        <f t="shared" si="9"/>
        <v>8628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1479865.06</v>
      </c>
      <c r="C47" s="22">
        <f aca="true" t="shared" si="11" ref="C47:H47">+C48+C56</f>
        <v>2231394.1300000004</v>
      </c>
      <c r="D47" s="22">
        <f t="shared" si="11"/>
        <v>2699914.1100000003</v>
      </c>
      <c r="E47" s="22">
        <f t="shared" si="11"/>
        <v>1508236.21</v>
      </c>
      <c r="F47" s="22">
        <f t="shared" si="11"/>
        <v>1959863.6400000001</v>
      </c>
      <c r="G47" s="22">
        <f t="shared" si="11"/>
        <v>2782512.0500000003</v>
      </c>
      <c r="H47" s="22">
        <f t="shared" si="11"/>
        <v>1517504.1</v>
      </c>
      <c r="I47" s="22">
        <f>+I48+I56</f>
        <v>605288.86</v>
      </c>
      <c r="J47" s="22">
        <f>+J48+J56</f>
        <v>839191.05</v>
      </c>
      <c r="K47" s="22">
        <f>SUM(B47:J47)</f>
        <v>15623769.21</v>
      </c>
    </row>
    <row r="48" spans="1:11" ht="17.25" customHeight="1">
      <c r="A48" s="16" t="s">
        <v>46</v>
      </c>
      <c r="B48" s="23">
        <f>SUM(B49:B55)</f>
        <v>1462422.87</v>
      </c>
      <c r="C48" s="23">
        <f aca="true" t="shared" si="12" ref="C48:H48">SUM(C49:C55)</f>
        <v>2209249.5600000005</v>
      </c>
      <c r="D48" s="23">
        <f t="shared" si="12"/>
        <v>2674568.18</v>
      </c>
      <c r="E48" s="23">
        <f t="shared" si="12"/>
        <v>1487249.89</v>
      </c>
      <c r="F48" s="23">
        <f t="shared" si="12"/>
        <v>1937992.03</v>
      </c>
      <c r="G48" s="23">
        <f t="shared" si="12"/>
        <v>2754731.43</v>
      </c>
      <c r="H48" s="23">
        <f t="shared" si="12"/>
        <v>1498870.52</v>
      </c>
      <c r="I48" s="23">
        <f>SUM(I49:I55)</f>
        <v>605288.86</v>
      </c>
      <c r="J48" s="23">
        <f>SUM(J49:J55)</f>
        <v>826011.65</v>
      </c>
      <c r="K48" s="23">
        <f aca="true" t="shared" si="13" ref="K48:K56">SUM(B48:J48)</f>
        <v>15456384.99</v>
      </c>
    </row>
    <row r="49" spans="1:11" ht="17.25" customHeight="1">
      <c r="A49" s="34" t="s">
        <v>47</v>
      </c>
      <c r="B49" s="23">
        <f aca="true" t="shared" si="14" ref="B49:H49">ROUND(B30*B7,2)</f>
        <v>1461237.08</v>
      </c>
      <c r="C49" s="23">
        <f t="shared" si="14"/>
        <v>2202508.89</v>
      </c>
      <c r="D49" s="23">
        <f t="shared" si="14"/>
        <v>2673306.35</v>
      </c>
      <c r="E49" s="23">
        <f t="shared" si="14"/>
        <v>1486437.76</v>
      </c>
      <c r="F49" s="23">
        <f t="shared" si="14"/>
        <v>1936502.78</v>
      </c>
      <c r="G49" s="23">
        <f t="shared" si="14"/>
        <v>2752751.64</v>
      </c>
      <c r="H49" s="23">
        <f t="shared" si="14"/>
        <v>1489429.45</v>
      </c>
      <c r="I49" s="23">
        <f>ROUND(I30*I7,2)</f>
        <v>605149.9</v>
      </c>
      <c r="J49" s="23">
        <f>ROUND(J30*J7,2)</f>
        <v>824352.76</v>
      </c>
      <c r="K49" s="23">
        <f t="shared" si="13"/>
        <v>15431676.61</v>
      </c>
    </row>
    <row r="50" spans="1:11" ht="17.25" customHeight="1">
      <c r="A50" s="34" t="s">
        <v>48</v>
      </c>
      <c r="B50" s="19">
        <v>0</v>
      </c>
      <c r="C50" s="23">
        <f>ROUND(C31*C7,2)</f>
        <v>4895.71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4895.71</v>
      </c>
    </row>
    <row r="51" spans="1:11" ht="17.25" customHeight="1">
      <c r="A51" s="68" t="s">
        <v>110</v>
      </c>
      <c r="B51" s="69">
        <f>ROUND(B32*B7,2)</f>
        <v>-2905.89</v>
      </c>
      <c r="C51" s="69">
        <f>ROUND(C32*C7,2)</f>
        <v>-3928.76</v>
      </c>
      <c r="D51" s="69">
        <f aca="true" t="shared" si="15" ref="D51:J51">ROUND(D32*D7,2)</f>
        <v>-3989.73</v>
      </c>
      <c r="E51" s="69">
        <f t="shared" si="15"/>
        <v>-2432.11</v>
      </c>
      <c r="F51" s="69">
        <f t="shared" si="15"/>
        <v>-3227.31</v>
      </c>
      <c r="G51" s="69">
        <f t="shared" si="15"/>
        <v>-4876.77</v>
      </c>
      <c r="H51" s="69">
        <f t="shared" si="15"/>
        <v>-2714.28</v>
      </c>
      <c r="I51" s="69">
        <f t="shared" si="15"/>
        <v>-926.76</v>
      </c>
      <c r="J51" s="69">
        <f t="shared" si="15"/>
        <v>-553.87</v>
      </c>
      <c r="K51" s="69">
        <f>SUM(B51:J51)</f>
        <v>-25555.479999999996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8440.31</v>
      </c>
      <c r="I53" s="31">
        <f>+I35</f>
        <v>0</v>
      </c>
      <c r="J53" s="31">
        <f>+J35</f>
        <v>0</v>
      </c>
      <c r="K53" s="23">
        <f t="shared" si="13"/>
        <v>8440.31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5251.56</v>
      </c>
      <c r="E55" s="19">
        <v>3244.24</v>
      </c>
      <c r="F55" s="36">
        <v>4716.56</v>
      </c>
      <c r="G55" s="36">
        <v>6856.56</v>
      </c>
      <c r="H55" s="36">
        <v>3715.04</v>
      </c>
      <c r="I55" s="36">
        <v>1065.72</v>
      </c>
      <c r="J55" s="19">
        <v>2212.76</v>
      </c>
      <c r="K55" s="23">
        <f t="shared" si="13"/>
        <v>36927.840000000004</v>
      </c>
    </row>
    <row r="56" spans="1:11" ht="17.25" customHeight="1">
      <c r="A56" s="16" t="s">
        <v>53</v>
      </c>
      <c r="B56" s="36">
        <v>17442.19</v>
      </c>
      <c r="C56" s="36">
        <v>22144.57</v>
      </c>
      <c r="D56" s="36">
        <v>25345.93</v>
      </c>
      <c r="E56" s="36">
        <v>20986.32</v>
      </c>
      <c r="F56" s="36">
        <v>21871.61</v>
      </c>
      <c r="G56" s="36">
        <v>27780.62</v>
      </c>
      <c r="H56" s="36">
        <v>18633.58</v>
      </c>
      <c r="I56" s="19">
        <v>0</v>
      </c>
      <c r="J56" s="36">
        <v>13179.4</v>
      </c>
      <c r="K56" s="36">
        <f t="shared" si="13"/>
        <v>167384.22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-243511.16</v>
      </c>
      <c r="C60" s="35">
        <f t="shared" si="16"/>
        <v>-246622.74</v>
      </c>
      <c r="D60" s="35">
        <f t="shared" si="16"/>
        <v>-240418.97999999998</v>
      </c>
      <c r="E60" s="35">
        <f t="shared" si="16"/>
        <v>-286218.71</v>
      </c>
      <c r="F60" s="35">
        <f t="shared" si="16"/>
        <v>-270146.92</v>
      </c>
      <c r="G60" s="35">
        <f t="shared" si="16"/>
        <v>-306803.91</v>
      </c>
      <c r="H60" s="35">
        <f t="shared" si="16"/>
        <v>-209414.66</v>
      </c>
      <c r="I60" s="35">
        <f t="shared" si="16"/>
        <v>-80484.37</v>
      </c>
      <c r="J60" s="35">
        <f t="shared" si="16"/>
        <v>-81670.51</v>
      </c>
      <c r="K60" s="35">
        <f>SUM(B60:J60)</f>
        <v>-1965291.9599999997</v>
      </c>
    </row>
    <row r="61" spans="1:11" ht="18.75" customHeight="1">
      <c r="A61" s="16" t="s">
        <v>78</v>
      </c>
      <c r="B61" s="35">
        <f aca="true" t="shared" si="17" ref="B61:J61">B62+B63+B64+B65+B66+B67</f>
        <v>-228465.53</v>
      </c>
      <c r="C61" s="35">
        <f t="shared" si="17"/>
        <v>-224671.52</v>
      </c>
      <c r="D61" s="35">
        <f t="shared" si="17"/>
        <v>-218273.9</v>
      </c>
      <c r="E61" s="35">
        <f t="shared" si="17"/>
        <v>-259285.09</v>
      </c>
      <c r="F61" s="35">
        <f t="shared" si="17"/>
        <v>-249451.18</v>
      </c>
      <c r="G61" s="35">
        <f t="shared" si="17"/>
        <v>-276631.22</v>
      </c>
      <c r="H61" s="35">
        <f t="shared" si="17"/>
        <v>-194787.5</v>
      </c>
      <c r="I61" s="35">
        <f t="shared" si="17"/>
        <v>-35668.5</v>
      </c>
      <c r="J61" s="35">
        <f t="shared" si="17"/>
        <v>-61614</v>
      </c>
      <c r="K61" s="35">
        <f aca="true" t="shared" si="18" ref="K61:K94">SUM(B61:J61)</f>
        <v>-1748848.44</v>
      </c>
    </row>
    <row r="62" spans="1:11" ht="18.75" customHeight="1">
      <c r="A62" s="12" t="s">
        <v>79</v>
      </c>
      <c r="B62" s="35">
        <f>-ROUND(B9*$D$3,2)</f>
        <v>-152575.5</v>
      </c>
      <c r="C62" s="35">
        <f aca="true" t="shared" si="19" ref="C62:J62">-ROUND(C9*$D$3,2)</f>
        <v>-215477.5</v>
      </c>
      <c r="D62" s="35">
        <f t="shared" si="19"/>
        <v>-192171</v>
      </c>
      <c r="E62" s="35">
        <f t="shared" si="19"/>
        <v>-142653</v>
      </c>
      <c r="F62" s="35">
        <f t="shared" si="19"/>
        <v>-159033</v>
      </c>
      <c r="G62" s="35">
        <f t="shared" si="19"/>
        <v>-202681.5</v>
      </c>
      <c r="H62" s="35">
        <f t="shared" si="19"/>
        <v>-194736.5</v>
      </c>
      <c r="I62" s="35">
        <f t="shared" si="19"/>
        <v>-35668.5</v>
      </c>
      <c r="J62" s="35">
        <f t="shared" si="19"/>
        <v>-61614</v>
      </c>
      <c r="K62" s="35">
        <f t="shared" si="18"/>
        <v>-1356610.5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-742</v>
      </c>
      <c r="C64" s="35">
        <v>-283.5</v>
      </c>
      <c r="D64" s="35">
        <v>-262.5</v>
      </c>
      <c r="E64" s="35">
        <v>-826</v>
      </c>
      <c r="F64" s="35">
        <v>-535.5</v>
      </c>
      <c r="G64" s="35">
        <v>-378</v>
      </c>
      <c r="H64" s="19">
        <v>0</v>
      </c>
      <c r="I64" s="19">
        <v>0</v>
      </c>
      <c r="J64" s="19">
        <v>0</v>
      </c>
      <c r="K64" s="35">
        <f t="shared" si="18"/>
        <v>-3027.5</v>
      </c>
    </row>
    <row r="65" spans="1:11" ht="18.75" customHeight="1">
      <c r="A65" s="12" t="s">
        <v>111</v>
      </c>
      <c r="B65" s="35">
        <v>-2460.5</v>
      </c>
      <c r="C65" s="35">
        <v>-759.5</v>
      </c>
      <c r="D65" s="35">
        <v>-1249.5</v>
      </c>
      <c r="E65" s="35">
        <v>-1641.5</v>
      </c>
      <c r="F65" s="35">
        <v>-661.5</v>
      </c>
      <c r="G65" s="35">
        <v>-710.5</v>
      </c>
      <c r="H65" s="19">
        <v>0</v>
      </c>
      <c r="I65" s="19">
        <v>0</v>
      </c>
      <c r="J65" s="19">
        <v>0</v>
      </c>
      <c r="K65" s="35">
        <f t="shared" si="18"/>
        <v>-7483</v>
      </c>
    </row>
    <row r="66" spans="1:11" ht="18.75" customHeight="1">
      <c r="A66" s="12" t="s">
        <v>56</v>
      </c>
      <c r="B66" s="35">
        <v>-72642.53</v>
      </c>
      <c r="C66" s="35">
        <v>-8151.02</v>
      </c>
      <c r="D66" s="35">
        <v>-24545.9</v>
      </c>
      <c r="E66" s="35">
        <v>-114164.59</v>
      </c>
      <c r="F66" s="35">
        <v>-89221.18</v>
      </c>
      <c r="G66" s="35">
        <v>-72861.22</v>
      </c>
      <c r="H66" s="35">
        <v>-51</v>
      </c>
      <c r="I66" s="19">
        <v>0</v>
      </c>
      <c r="J66" s="19">
        <v>0</v>
      </c>
      <c r="K66" s="35">
        <f t="shared" si="18"/>
        <v>-381637.43999999994</v>
      </c>
    </row>
    <row r="67" spans="1:11" ht="18.75" customHeight="1">
      <c r="A67" s="12" t="s">
        <v>57</v>
      </c>
      <c r="B67" s="35">
        <v>-45</v>
      </c>
      <c r="C67" s="19">
        <v>0</v>
      </c>
      <c r="D67" s="35">
        <v>-45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-90</v>
      </c>
    </row>
    <row r="68" spans="1:11" ht="18.75" customHeight="1">
      <c r="A68" s="12" t="s">
        <v>83</v>
      </c>
      <c r="B68" s="35">
        <f aca="true" t="shared" si="20" ref="B68:J68">SUM(B69:B92)</f>
        <v>-15045.630000000001</v>
      </c>
      <c r="C68" s="35">
        <f t="shared" si="20"/>
        <v>-21951.22</v>
      </c>
      <c r="D68" s="35">
        <f t="shared" si="20"/>
        <v>-22145.08</v>
      </c>
      <c r="E68" s="35">
        <f t="shared" si="20"/>
        <v>-26933.620000000003</v>
      </c>
      <c r="F68" s="35">
        <f t="shared" si="20"/>
        <v>-20695.74</v>
      </c>
      <c r="G68" s="35">
        <f t="shared" si="20"/>
        <v>-30172.69</v>
      </c>
      <c r="H68" s="35">
        <f t="shared" si="20"/>
        <v>-14627.16</v>
      </c>
      <c r="I68" s="35">
        <f t="shared" si="20"/>
        <v>-44815.869999999995</v>
      </c>
      <c r="J68" s="35">
        <f t="shared" si="20"/>
        <v>-20056.51</v>
      </c>
      <c r="K68" s="35">
        <f t="shared" si="18"/>
        <v>-216443.52000000002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-14814.51</v>
      </c>
      <c r="C73" s="35">
        <v>-21505.91</v>
      </c>
      <c r="D73" s="35">
        <v>-20330.39</v>
      </c>
      <c r="E73" s="35">
        <v>-14256.9</v>
      </c>
      <c r="F73" s="35">
        <v>-19591.93</v>
      </c>
      <c r="G73" s="35">
        <v>-29855.09</v>
      </c>
      <c r="H73" s="35">
        <v>-14618.6</v>
      </c>
      <c r="I73" s="35">
        <v>-5139.11</v>
      </c>
      <c r="J73" s="35">
        <v>-10594.71</v>
      </c>
      <c r="K73" s="48">
        <f t="shared" si="18"/>
        <v>-150707.14999999997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-231.12</v>
      </c>
      <c r="C91" s="35">
        <v>-295.32</v>
      </c>
      <c r="D91" s="35">
        <v>-693.36</v>
      </c>
      <c r="E91" s="35">
        <v>-158.36</v>
      </c>
      <c r="F91" s="35">
        <v>-710.48</v>
      </c>
      <c r="G91" s="35">
        <v>-299.6</v>
      </c>
      <c r="H91" s="35">
        <v>-8.56</v>
      </c>
      <c r="I91" s="35">
        <v>0</v>
      </c>
      <c r="J91" s="35">
        <v>5559.72</v>
      </c>
      <c r="K91" s="35">
        <f t="shared" si="18"/>
        <v>3162.92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-12518.36</v>
      </c>
      <c r="F92" s="19">
        <v>0</v>
      </c>
      <c r="G92" s="19">
        <v>0</v>
      </c>
      <c r="H92" s="19">
        <v>0</v>
      </c>
      <c r="I92" s="48">
        <v>-7626.64</v>
      </c>
      <c r="J92" s="48">
        <v>-15021.52</v>
      </c>
      <c r="K92" s="48">
        <f t="shared" si="18"/>
        <v>-35166.520000000004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1236353.9000000001</v>
      </c>
      <c r="C97" s="24">
        <f t="shared" si="21"/>
        <v>1984771.3900000006</v>
      </c>
      <c r="D97" s="24">
        <f t="shared" si="21"/>
        <v>2459495.1300000004</v>
      </c>
      <c r="E97" s="24">
        <f t="shared" si="21"/>
        <v>1222017.4999999998</v>
      </c>
      <c r="F97" s="24">
        <f t="shared" si="21"/>
        <v>1689716.7200000002</v>
      </c>
      <c r="G97" s="24">
        <f t="shared" si="21"/>
        <v>2475708.14</v>
      </c>
      <c r="H97" s="24">
        <f t="shared" si="21"/>
        <v>1308089.4400000002</v>
      </c>
      <c r="I97" s="24">
        <f>+I98+I99</f>
        <v>524804.49</v>
      </c>
      <c r="J97" s="24">
        <f>+J98+J99</f>
        <v>757520.54</v>
      </c>
      <c r="K97" s="48">
        <f>SUM(B97:J97)</f>
        <v>13658477.250000004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1218911.7100000002</v>
      </c>
      <c r="C98" s="24">
        <f t="shared" si="22"/>
        <v>1962626.8200000005</v>
      </c>
      <c r="D98" s="24">
        <f t="shared" si="22"/>
        <v>2434149.2</v>
      </c>
      <c r="E98" s="24">
        <f t="shared" si="22"/>
        <v>1201031.1799999997</v>
      </c>
      <c r="F98" s="24">
        <f t="shared" si="22"/>
        <v>1667845.11</v>
      </c>
      <c r="G98" s="24">
        <f t="shared" si="22"/>
        <v>2447927.52</v>
      </c>
      <c r="H98" s="24">
        <f t="shared" si="22"/>
        <v>1289455.86</v>
      </c>
      <c r="I98" s="24">
        <f t="shared" si="22"/>
        <v>524804.49</v>
      </c>
      <c r="J98" s="24">
        <f t="shared" si="22"/>
        <v>744341.14</v>
      </c>
      <c r="K98" s="48">
        <f>SUM(B98:J98)</f>
        <v>13491093.03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17442.19</v>
      </c>
      <c r="C99" s="24">
        <f t="shared" si="23"/>
        <v>22144.57</v>
      </c>
      <c r="D99" s="24">
        <f t="shared" si="23"/>
        <v>25345.93</v>
      </c>
      <c r="E99" s="24">
        <f t="shared" si="23"/>
        <v>20986.32</v>
      </c>
      <c r="F99" s="24">
        <f t="shared" si="23"/>
        <v>21871.61</v>
      </c>
      <c r="G99" s="24">
        <f t="shared" si="23"/>
        <v>27780.62</v>
      </c>
      <c r="H99" s="24">
        <f t="shared" si="23"/>
        <v>18633.58</v>
      </c>
      <c r="I99" s="19">
        <f t="shared" si="23"/>
        <v>0</v>
      </c>
      <c r="J99" s="24">
        <f t="shared" si="23"/>
        <v>13179.4</v>
      </c>
      <c r="K99" s="48">
        <f>SUM(B99:J99)</f>
        <v>167384.22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13658477.25</v>
      </c>
      <c r="L105" s="54"/>
    </row>
    <row r="106" spans="1:11" ht="18.75" customHeight="1">
      <c r="A106" s="26" t="s">
        <v>74</v>
      </c>
      <c r="B106" s="27">
        <v>165528.4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165528.4</v>
      </c>
    </row>
    <row r="107" spans="1:11" ht="18.75" customHeight="1">
      <c r="A107" s="26" t="s">
        <v>75</v>
      </c>
      <c r="B107" s="27">
        <v>1070825.51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1070825.51</v>
      </c>
    </row>
    <row r="108" spans="1:11" ht="18.75" customHeight="1">
      <c r="A108" s="26" t="s">
        <v>76</v>
      </c>
      <c r="B108" s="40">
        <v>0</v>
      </c>
      <c r="C108" s="27">
        <f>+C97</f>
        <v>1984771.3900000006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1984771.3900000006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2459495.1300000004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2459495.1300000004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1222017.4999999998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1222017.4999999998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333026.28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333026.28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627842.37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627842.37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728848.06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728848.06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721298.12</v>
      </c>
      <c r="H114" s="40">
        <v>0</v>
      </c>
      <c r="I114" s="40">
        <v>0</v>
      </c>
      <c r="J114" s="40">
        <v>0</v>
      </c>
      <c r="K114" s="41">
        <f t="shared" si="24"/>
        <v>721298.12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57534.78</v>
      </c>
      <c r="H115" s="40">
        <v>0</v>
      </c>
      <c r="I115" s="40">
        <v>0</v>
      </c>
      <c r="J115" s="40">
        <v>0</v>
      </c>
      <c r="K115" s="41">
        <f t="shared" si="24"/>
        <v>57534.78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392492.54</v>
      </c>
      <c r="H116" s="40">
        <v>0</v>
      </c>
      <c r="I116" s="40">
        <v>0</v>
      </c>
      <c r="J116" s="40">
        <v>0</v>
      </c>
      <c r="K116" s="41">
        <f t="shared" si="24"/>
        <v>392492.54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370491.48</v>
      </c>
      <c r="H117" s="40">
        <v>0</v>
      </c>
      <c r="I117" s="40">
        <v>0</v>
      </c>
      <c r="J117" s="40">
        <v>0</v>
      </c>
      <c r="K117" s="41">
        <f t="shared" si="24"/>
        <v>370491.48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933891.21</v>
      </c>
      <c r="H118" s="40">
        <v>0</v>
      </c>
      <c r="I118" s="40">
        <v>0</v>
      </c>
      <c r="J118" s="40">
        <v>0</v>
      </c>
      <c r="K118" s="41">
        <f t="shared" si="24"/>
        <v>933891.21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484635.58</v>
      </c>
      <c r="I119" s="40">
        <v>0</v>
      </c>
      <c r="J119" s="40">
        <v>0</v>
      </c>
      <c r="K119" s="41">
        <f t="shared" si="24"/>
        <v>484635.58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823453.87</v>
      </c>
      <c r="I120" s="40">
        <v>0</v>
      </c>
      <c r="J120" s="40">
        <v>0</v>
      </c>
      <c r="K120" s="41">
        <f t="shared" si="24"/>
        <v>823453.87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524804.49</v>
      </c>
      <c r="J121" s="40">
        <v>0</v>
      </c>
      <c r="K121" s="41">
        <f t="shared" si="24"/>
        <v>524804.49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757520.54</v>
      </c>
      <c r="K122" s="44">
        <f t="shared" si="24"/>
        <v>757520.54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2015-04-23T19:17:38Z</dcterms:modified>
  <cp:category/>
  <cp:version/>
  <cp:contentType/>
  <cp:contentStatus/>
</cp:coreProperties>
</file>