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CONCESSÃO'!$A$1:$K$122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<sst xmlns="http://schemas.openxmlformats.org/spreadsheetml/2006/main" count="128" uniqueCount="128">
  <si>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</si>
  <si>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</si>
  <si>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</si>
  <si>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</si>
  <si>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</si>
  <si>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</si>
  <si>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</si>
  <si>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</si>
  <si>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</si>
  <si>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</si>
  <si>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</si>
  <si>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</si>
  <si>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</si>
  <si>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</si>
  <si>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</si>
  <si>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</si>
  <si>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</si>
  <si>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</si>
  <si>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</si>
  <si>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</si>
  <si>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</si>
  <si>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</si>
  <si>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</si>
  <si>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</si>
  <si>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</si>
  <si>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</si>
  <si>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</si>
  <si>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</si>
  <si>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</si>
  <si>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</si>
  <si>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</si>
  <si>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</si>
  <si>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</si>
  <si>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</si>
  <si>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</si>
  <si>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</si>
  <si>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</si>
  <si>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</si>
  <si>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</si>
  <si>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</si>
  <si>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</si>
  <si>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</si>
  <si>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</si>
  <si>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</si>
  <si>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</si>
  <si>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</si>
  <si>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</si>
  <si>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</si>
  <si>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</si>
  <si>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</si>
  <si>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</si>
  <si>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</si>
  <si>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</si>
  <si>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</si>
  <si>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</si>
  <si>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</si>
  <si>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</si>
  <si>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</si>
  <si>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</si>
  <si>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</si>
  <si>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</si>
  <si>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</si>
  <si>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</si>
  <si>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</si>
  <si>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</si>
  <si>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</si>
  <si>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</si>
  <si>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</si>
  <si>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</si>
  <si>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</si>
  <si>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</si>
  <si>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</si>
  <si>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</si>
  <si>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</si>
  <si>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</si>
  <si>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</si>
  <si>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</si>
  <si>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</si>
  <si>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</si>
  <si>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</si>
  <si>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</si>
  <si>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</si>
  <si>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</si>
  <si>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</si>
  <si>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</si>
  <si>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</si>
  <si>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</si>
  <si>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</si>
  <si>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</si>
  <si>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</si>
  <si>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</si>
  <si>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</si>
  <si>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</si>
  <si>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</si>
  <si>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</si>
  <si>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</si>
  <si>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</si>
  <si>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</si>
  <si>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</si>
  <si>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</si>
  <si>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</si>
  <si>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</si>
  <si>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</si>
  <si>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</si>
  <si>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</si>
  <si>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</si>
  <si>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</si>
  <si>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</si>
  <si>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</si>
  <si>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</si>
  <si>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</si>
  <si>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</si>
  <si>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</si>
  <si>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</si>
  <si>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8.9. VIP - Transportes Urbanos Ltda.</t>
  </si>
  <si>
    <t>8.10. Viação Campo Belo Ltda.</t>
  </si>
  <si>
    <t>8.11. Transkuba Transportes Gerais Ltda.</t>
  </si>
  <si>
    <t>8.12. Viação Gatusa Transportes Urb. Ltda.</t>
  </si>
  <si>
    <t>8.13. Consórcio Sete</t>
  </si>
  <si>
    <t>8.14. Viação Gato Preto Ltda.</t>
  </si>
  <si>
    <t>8.15. Transpass Transp. de Pass. Ltda</t>
  </si>
  <si>
    <t>8.16. Ambiental Transportes Urbanos S.A.</t>
  </si>
  <si>
    <t>8.17. Express Transportes Urbanos Ltda</t>
  </si>
  <si>
    <t>6.2.23. Retenção/Devolução - Implantação de Validadores</t>
  </si>
  <si>
    <t>OPERAÇÃO 15/04/15 - VENCIMENTO 23/04/15</t>
  </si>
  <si>
    <t>6.4. Revisão de Remuneração pelo Serviço Atende (1)</t>
  </si>
  <si>
    <t>Nota:</t>
  </si>
  <si>
    <t xml:space="preserve"> (1) - Horas Extras do Serviço Atende de agosto/14.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</si>
</sst>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7"/>
  <sheetViews>
    <sheetView showGridLines="0" tabSelected="1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1" t="s">
        <v>82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ht="21">
      <c r="A2" s="72" t="s">
        <v>124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15.75">
      <c r="A3" s="4"/>
      <c r="B3" s="5"/>
      <c r="C3" s="4" t="s">
        <v>14</v>
      </c>
      <c r="D3" s="6">
        <v>3.5</v>
      </c>
      <c r="E3" s="7"/>
      <c r="F3" s="7"/>
      <c r="G3" s="7"/>
      <c r="H3" s="7"/>
      <c r="I3" s="7"/>
      <c r="J3" s="7"/>
      <c r="K3" s="4"/>
    </row>
    <row r="4" spans="1:11" ht="15.75">
      <c r="A4" s="73" t="s">
        <v>15</v>
      </c>
      <c r="B4" s="75" t="s">
        <v>96</v>
      </c>
      <c r="C4" s="76"/>
      <c r="D4" s="76"/>
      <c r="E4" s="76"/>
      <c r="F4" s="76"/>
      <c r="G4" s="76"/>
      <c r="H4" s="76"/>
      <c r="I4" s="76"/>
      <c r="J4" s="77"/>
      <c r="K4" s="74" t="s">
        <v>16</v>
      </c>
    </row>
    <row r="5" spans="1:11" ht="38.25">
      <c r="A5" s="73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78" t="s">
        <v>95</v>
      </c>
      <c r="J5" s="78" t="s">
        <v>94</v>
      </c>
      <c r="K5" s="73"/>
    </row>
    <row r="6" spans="1:11" ht="18.75" customHeight="1">
      <c r="A6" s="7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79"/>
      <c r="J6" s="79"/>
      <c r="K6" s="73"/>
    </row>
    <row r="7" spans="1:12" ht="17.25" customHeight="1">
      <c r="A7" s="8" t="s">
        <v>30</v>
      </c>
      <c r="B7" s="9">
        <f aca="true" t="shared" si="0" ref="B7:K7">+B8+B20+B24+B27</f>
        <v>612912</v>
      </c>
      <c r="C7" s="9">
        <f t="shared" si="0"/>
        <v>810818</v>
      </c>
      <c r="D7" s="9">
        <f t="shared" si="0"/>
        <v>843376</v>
      </c>
      <c r="E7" s="9">
        <f t="shared" si="0"/>
        <v>562091</v>
      </c>
      <c r="F7" s="9">
        <f t="shared" si="0"/>
        <v>759572</v>
      </c>
      <c r="G7" s="9">
        <f t="shared" si="0"/>
        <v>1265345</v>
      </c>
      <c r="H7" s="9">
        <f t="shared" si="0"/>
        <v>582129</v>
      </c>
      <c r="I7" s="9">
        <f t="shared" si="0"/>
        <v>129432</v>
      </c>
      <c r="J7" s="9">
        <f t="shared" si="0"/>
        <v>316556</v>
      </c>
      <c r="K7" s="9">
        <f t="shared" si="0"/>
        <v>5882231</v>
      </c>
      <c r="L7" s="52"/>
    </row>
    <row r="8" spans="1:11" ht="17.25" customHeight="1">
      <c r="A8" s="10" t="s">
        <v>103</v>
      </c>
      <c r="B8" s="11">
        <f>B9+B12+B16</f>
        <v>370244</v>
      </c>
      <c r="C8" s="11">
        <f aca="true" t="shared" si="1" ref="C8:J8">C9+C12+C16</f>
        <v>502352</v>
      </c>
      <c r="D8" s="11">
        <f t="shared" si="1"/>
        <v>493417</v>
      </c>
      <c r="E8" s="11">
        <f t="shared" si="1"/>
        <v>341957</v>
      </c>
      <c r="F8" s="11">
        <f t="shared" si="1"/>
        <v>437679</v>
      </c>
      <c r="G8" s="11">
        <f t="shared" si="1"/>
        <v>711697</v>
      </c>
      <c r="H8" s="11">
        <f t="shared" si="1"/>
        <v>369097</v>
      </c>
      <c r="I8" s="11">
        <f t="shared" si="1"/>
        <v>72691</v>
      </c>
      <c r="J8" s="11">
        <f t="shared" si="1"/>
        <v>184180</v>
      </c>
      <c r="K8" s="11">
        <f>SUM(B8:J8)</f>
        <v>3483314</v>
      </c>
    </row>
    <row r="9" spans="1:11" ht="17.25" customHeight="1">
      <c r="A9" s="15" t="s">
        <v>17</v>
      </c>
      <c r="B9" s="13">
        <f>+B10+B11</f>
        <v>44077</v>
      </c>
      <c r="C9" s="13">
        <f aca="true" t="shared" si="2" ref="C9:J9">+C10+C11</f>
        <v>62356</v>
      </c>
      <c r="D9" s="13">
        <f t="shared" si="2"/>
        <v>55447</v>
      </c>
      <c r="E9" s="13">
        <f t="shared" si="2"/>
        <v>40662</v>
      </c>
      <c r="F9" s="13">
        <f t="shared" si="2"/>
        <v>45467</v>
      </c>
      <c r="G9" s="13">
        <f t="shared" si="2"/>
        <v>59121</v>
      </c>
      <c r="H9" s="13">
        <f t="shared" si="2"/>
        <v>55513</v>
      </c>
      <c r="I9" s="13">
        <f t="shared" si="2"/>
        <v>10044</v>
      </c>
      <c r="J9" s="13">
        <f t="shared" si="2"/>
        <v>18068</v>
      </c>
      <c r="K9" s="11">
        <f>SUM(B9:J9)</f>
        <v>390755</v>
      </c>
    </row>
    <row r="10" spans="1:11" ht="17.25" customHeight="1">
      <c r="A10" s="29" t="s">
        <v>18</v>
      </c>
      <c r="B10" s="13">
        <v>44077</v>
      </c>
      <c r="C10" s="13">
        <v>62356</v>
      </c>
      <c r="D10" s="13">
        <v>55447</v>
      </c>
      <c r="E10" s="13">
        <v>40662</v>
      </c>
      <c r="F10" s="13">
        <v>45467</v>
      </c>
      <c r="G10" s="13">
        <v>59121</v>
      </c>
      <c r="H10" s="13">
        <v>55513</v>
      </c>
      <c r="I10" s="13">
        <v>10044</v>
      </c>
      <c r="J10" s="13">
        <v>18068</v>
      </c>
      <c r="K10" s="11">
        <f>SUM(B10:J10)</f>
        <v>390755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277880</v>
      </c>
      <c r="C12" s="17">
        <f t="shared" si="3"/>
        <v>373945</v>
      </c>
      <c r="D12" s="17">
        <f t="shared" si="3"/>
        <v>376119</v>
      </c>
      <c r="E12" s="17">
        <f t="shared" si="3"/>
        <v>260521</v>
      </c>
      <c r="F12" s="17">
        <f t="shared" si="3"/>
        <v>339402</v>
      </c>
      <c r="G12" s="17">
        <f t="shared" si="3"/>
        <v>570813</v>
      </c>
      <c r="H12" s="17">
        <f t="shared" si="3"/>
        <v>273279</v>
      </c>
      <c r="I12" s="17">
        <f t="shared" si="3"/>
        <v>52280</v>
      </c>
      <c r="J12" s="17">
        <f t="shared" si="3"/>
        <v>141216</v>
      </c>
      <c r="K12" s="11">
        <f aca="true" t="shared" si="4" ref="K12:K27">SUM(B12:J12)</f>
        <v>2665455</v>
      </c>
    </row>
    <row r="13" spans="1:13" ht="17.25" customHeight="1">
      <c r="A13" s="14" t="s">
        <v>20</v>
      </c>
      <c r="B13" s="13">
        <v>131810</v>
      </c>
      <c r="C13" s="13">
        <v>187030</v>
      </c>
      <c r="D13" s="13">
        <v>191089</v>
      </c>
      <c r="E13" s="13">
        <v>130169</v>
      </c>
      <c r="F13" s="13">
        <v>169297</v>
      </c>
      <c r="G13" s="13">
        <v>271487</v>
      </c>
      <c r="H13" s="13">
        <v>126414</v>
      </c>
      <c r="I13" s="13">
        <v>27983</v>
      </c>
      <c r="J13" s="13">
        <v>72496</v>
      </c>
      <c r="K13" s="11">
        <f t="shared" si="4"/>
        <v>1307775</v>
      </c>
      <c r="L13" s="52"/>
      <c r="M13" s="53"/>
    </row>
    <row r="14" spans="1:12" ht="17.25" customHeight="1">
      <c r="A14" s="14" t="s">
        <v>21</v>
      </c>
      <c r="B14" s="13">
        <v>127980</v>
      </c>
      <c r="C14" s="13">
        <v>159724</v>
      </c>
      <c r="D14" s="13">
        <v>159141</v>
      </c>
      <c r="E14" s="13">
        <v>112960</v>
      </c>
      <c r="F14" s="13">
        <v>150051</v>
      </c>
      <c r="G14" s="13">
        <v>269144</v>
      </c>
      <c r="H14" s="13">
        <v>123605</v>
      </c>
      <c r="I14" s="13">
        <v>19580</v>
      </c>
      <c r="J14" s="13">
        <v>60234</v>
      </c>
      <c r="K14" s="11">
        <f t="shared" si="4"/>
        <v>1182419</v>
      </c>
      <c r="L14" s="52"/>
    </row>
    <row r="15" spans="1:11" ht="17.25" customHeight="1">
      <c r="A15" s="14" t="s">
        <v>22</v>
      </c>
      <c r="B15" s="13">
        <v>18090</v>
      </c>
      <c r="C15" s="13">
        <v>27191</v>
      </c>
      <c r="D15" s="13">
        <v>25889</v>
      </c>
      <c r="E15" s="13">
        <v>17392</v>
      </c>
      <c r="F15" s="13">
        <v>20054</v>
      </c>
      <c r="G15" s="13">
        <v>30182</v>
      </c>
      <c r="H15" s="13">
        <v>23260</v>
      </c>
      <c r="I15" s="13">
        <v>4717</v>
      </c>
      <c r="J15" s="13">
        <v>8486</v>
      </c>
      <c r="K15" s="11">
        <f t="shared" si="4"/>
        <v>175261</v>
      </c>
    </row>
    <row r="16" spans="1:11" ht="17.25" customHeight="1">
      <c r="A16" s="15" t="s">
        <v>99</v>
      </c>
      <c r="B16" s="13">
        <f>B17+B18+B19</f>
        <v>48287</v>
      </c>
      <c r="C16" s="13">
        <f aca="true" t="shared" si="5" ref="C16:J16">C17+C18+C19</f>
        <v>66051</v>
      </c>
      <c r="D16" s="13">
        <f t="shared" si="5"/>
        <v>61851</v>
      </c>
      <c r="E16" s="13">
        <f t="shared" si="5"/>
        <v>40774</v>
      </c>
      <c r="F16" s="13">
        <f t="shared" si="5"/>
        <v>52810</v>
      </c>
      <c r="G16" s="13">
        <f t="shared" si="5"/>
        <v>81763</v>
      </c>
      <c r="H16" s="13">
        <f t="shared" si="5"/>
        <v>40305</v>
      </c>
      <c r="I16" s="13">
        <f t="shared" si="5"/>
        <v>10367</v>
      </c>
      <c r="J16" s="13">
        <f t="shared" si="5"/>
        <v>24896</v>
      </c>
      <c r="K16" s="11">
        <f t="shared" si="4"/>
        <v>427104</v>
      </c>
    </row>
    <row r="17" spans="1:11" ht="17.25" customHeight="1">
      <c r="A17" s="14" t="s">
        <v>100</v>
      </c>
      <c r="B17" s="13">
        <v>10091</v>
      </c>
      <c r="C17" s="13">
        <v>13754</v>
      </c>
      <c r="D17" s="13">
        <v>12243</v>
      </c>
      <c r="E17" s="13">
        <v>9234</v>
      </c>
      <c r="F17" s="13">
        <v>12890</v>
      </c>
      <c r="G17" s="13">
        <v>21518</v>
      </c>
      <c r="H17" s="13">
        <v>10612</v>
      </c>
      <c r="I17" s="13">
        <v>2246</v>
      </c>
      <c r="J17" s="13">
        <v>4644</v>
      </c>
      <c r="K17" s="11">
        <f t="shared" si="4"/>
        <v>97232</v>
      </c>
    </row>
    <row r="18" spans="1:11" ht="17.25" customHeight="1">
      <c r="A18" s="14" t="s">
        <v>101</v>
      </c>
      <c r="B18" s="13">
        <v>1679</v>
      </c>
      <c r="C18" s="13">
        <v>1873</v>
      </c>
      <c r="D18" s="13">
        <v>1965</v>
      </c>
      <c r="E18" s="13">
        <v>1683</v>
      </c>
      <c r="F18" s="13">
        <v>2025</v>
      </c>
      <c r="G18" s="13">
        <v>4241</v>
      </c>
      <c r="H18" s="13">
        <v>1419</v>
      </c>
      <c r="I18" s="13">
        <v>314</v>
      </c>
      <c r="J18" s="13">
        <v>703</v>
      </c>
      <c r="K18" s="11">
        <f t="shared" si="4"/>
        <v>15902</v>
      </c>
    </row>
    <row r="19" spans="1:11" ht="17.25" customHeight="1">
      <c r="A19" s="14" t="s">
        <v>102</v>
      </c>
      <c r="B19" s="13">
        <v>36517</v>
      </c>
      <c r="C19" s="13">
        <v>50424</v>
      </c>
      <c r="D19" s="13">
        <v>47643</v>
      </c>
      <c r="E19" s="13">
        <v>29857</v>
      </c>
      <c r="F19" s="13">
        <v>37895</v>
      </c>
      <c r="G19" s="13">
        <v>56004</v>
      </c>
      <c r="H19" s="13">
        <v>28274</v>
      </c>
      <c r="I19" s="13">
        <v>7807</v>
      </c>
      <c r="J19" s="13">
        <v>19549</v>
      </c>
      <c r="K19" s="11">
        <f t="shared" si="4"/>
        <v>313970</v>
      </c>
    </row>
    <row r="20" spans="1:11" ht="17.25" customHeight="1">
      <c r="A20" s="16" t="s">
        <v>23</v>
      </c>
      <c r="B20" s="11">
        <f>+B21+B22+B23</f>
        <v>188596</v>
      </c>
      <c r="C20" s="11">
        <f aca="true" t="shared" si="6" ref="C20:J20">+C21+C22+C23</f>
        <v>222614</v>
      </c>
      <c r="D20" s="11">
        <f t="shared" si="6"/>
        <v>252351</v>
      </c>
      <c r="E20" s="11">
        <f t="shared" si="6"/>
        <v>160274</v>
      </c>
      <c r="F20" s="11">
        <f t="shared" si="6"/>
        <v>250527</v>
      </c>
      <c r="G20" s="11">
        <f t="shared" si="6"/>
        <v>465121</v>
      </c>
      <c r="H20" s="11">
        <f t="shared" si="6"/>
        <v>161805</v>
      </c>
      <c r="I20" s="11">
        <f t="shared" si="6"/>
        <v>38795</v>
      </c>
      <c r="J20" s="11">
        <f t="shared" si="6"/>
        <v>90866</v>
      </c>
      <c r="K20" s="11">
        <f t="shared" si="4"/>
        <v>1830949</v>
      </c>
    </row>
    <row r="21" spans="1:12" ht="17.25" customHeight="1">
      <c r="A21" s="12" t="s">
        <v>24</v>
      </c>
      <c r="B21" s="13">
        <v>100751</v>
      </c>
      <c r="C21" s="13">
        <v>129710</v>
      </c>
      <c r="D21" s="13">
        <v>145819</v>
      </c>
      <c r="E21" s="13">
        <v>91804</v>
      </c>
      <c r="F21" s="13">
        <v>141520</v>
      </c>
      <c r="G21" s="13">
        <v>245179</v>
      </c>
      <c r="H21" s="13">
        <v>90897</v>
      </c>
      <c r="I21" s="13">
        <v>23478</v>
      </c>
      <c r="J21" s="13">
        <v>51891</v>
      </c>
      <c r="K21" s="11">
        <f t="shared" si="4"/>
        <v>1021049</v>
      </c>
      <c r="L21" s="52"/>
    </row>
    <row r="22" spans="1:12" ht="17.25" customHeight="1">
      <c r="A22" s="12" t="s">
        <v>25</v>
      </c>
      <c r="B22" s="13">
        <v>78879</v>
      </c>
      <c r="C22" s="13">
        <v>81726</v>
      </c>
      <c r="D22" s="13">
        <v>93670</v>
      </c>
      <c r="E22" s="13">
        <v>61341</v>
      </c>
      <c r="F22" s="13">
        <v>98945</v>
      </c>
      <c r="G22" s="13">
        <v>202199</v>
      </c>
      <c r="H22" s="13">
        <v>62213</v>
      </c>
      <c r="I22" s="13">
        <v>13131</v>
      </c>
      <c r="J22" s="13">
        <v>34841</v>
      </c>
      <c r="K22" s="11">
        <f t="shared" si="4"/>
        <v>726945</v>
      </c>
      <c r="L22" s="52"/>
    </row>
    <row r="23" spans="1:11" ht="17.25" customHeight="1">
      <c r="A23" s="12" t="s">
        <v>26</v>
      </c>
      <c r="B23" s="13">
        <v>8966</v>
      </c>
      <c r="C23" s="13">
        <v>11178</v>
      </c>
      <c r="D23" s="13">
        <v>12862</v>
      </c>
      <c r="E23" s="13">
        <v>7129</v>
      </c>
      <c r="F23" s="13">
        <v>10062</v>
      </c>
      <c r="G23" s="13">
        <v>17743</v>
      </c>
      <c r="H23" s="13">
        <v>8695</v>
      </c>
      <c r="I23" s="13">
        <v>2186</v>
      </c>
      <c r="J23" s="13">
        <v>4134</v>
      </c>
      <c r="K23" s="11">
        <f t="shared" si="4"/>
        <v>82955</v>
      </c>
    </row>
    <row r="24" spans="1:11" ht="17.25" customHeight="1">
      <c r="A24" s="16" t="s">
        <v>27</v>
      </c>
      <c r="B24" s="13">
        <v>54072</v>
      </c>
      <c r="C24" s="13">
        <v>85852</v>
      </c>
      <c r="D24" s="13">
        <v>97608</v>
      </c>
      <c r="E24" s="13">
        <v>59860</v>
      </c>
      <c r="F24" s="13">
        <v>71366</v>
      </c>
      <c r="G24" s="13">
        <v>88527</v>
      </c>
      <c r="H24" s="13">
        <v>43685</v>
      </c>
      <c r="I24" s="13">
        <v>17946</v>
      </c>
      <c r="J24" s="13">
        <v>41510</v>
      </c>
      <c r="K24" s="11">
        <f t="shared" si="4"/>
        <v>560426</v>
      </c>
    </row>
    <row r="25" spans="1:12" ht="17.25" customHeight="1">
      <c r="A25" s="12" t="s">
        <v>28</v>
      </c>
      <c r="B25" s="13">
        <v>34606</v>
      </c>
      <c r="C25" s="13">
        <v>54945</v>
      </c>
      <c r="D25" s="13">
        <v>62469</v>
      </c>
      <c r="E25" s="13">
        <v>38310</v>
      </c>
      <c r="F25" s="13">
        <v>45674</v>
      </c>
      <c r="G25" s="13">
        <v>56657</v>
      </c>
      <c r="H25" s="13">
        <v>27958</v>
      </c>
      <c r="I25" s="13">
        <v>11485</v>
      </c>
      <c r="J25" s="13">
        <v>26566</v>
      </c>
      <c r="K25" s="11">
        <f t="shared" si="4"/>
        <v>358670</v>
      </c>
      <c r="L25" s="52"/>
    </row>
    <row r="26" spans="1:12" ht="17.25" customHeight="1">
      <c r="A26" s="12" t="s">
        <v>29</v>
      </c>
      <c r="B26" s="13">
        <v>19466</v>
      </c>
      <c r="C26" s="13">
        <v>30907</v>
      </c>
      <c r="D26" s="13">
        <v>35139</v>
      </c>
      <c r="E26" s="13">
        <v>21550</v>
      </c>
      <c r="F26" s="13">
        <v>25692</v>
      </c>
      <c r="G26" s="13">
        <v>31870</v>
      </c>
      <c r="H26" s="13">
        <v>15727</v>
      </c>
      <c r="I26" s="13">
        <v>6461</v>
      </c>
      <c r="J26" s="13">
        <v>14944</v>
      </c>
      <c r="K26" s="11">
        <f t="shared" si="4"/>
        <v>201756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7542</v>
      </c>
      <c r="I27" s="11">
        <v>0</v>
      </c>
      <c r="J27" s="11">
        <v>0</v>
      </c>
      <c r="K27" s="11">
        <f t="shared" si="4"/>
        <v>7542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59">
        <f>SUM(B30:B33)</f>
        <v>2.4089</v>
      </c>
      <c r="C29" s="59">
        <f aca="true" t="shared" si="7" ref="C29:J29">SUM(C30:C33)</f>
        <v>2.7482059999999997</v>
      </c>
      <c r="D29" s="59">
        <f t="shared" si="7"/>
        <v>3.09487421</v>
      </c>
      <c r="E29" s="59">
        <f t="shared" si="7"/>
        <v>2.63168698</v>
      </c>
      <c r="F29" s="59">
        <f t="shared" si="7"/>
        <v>2.55473526</v>
      </c>
      <c r="G29" s="59">
        <f t="shared" si="7"/>
        <v>2.1975000000000002</v>
      </c>
      <c r="H29" s="59">
        <f t="shared" si="7"/>
        <v>2.5196</v>
      </c>
      <c r="I29" s="59">
        <f t="shared" si="7"/>
        <v>4.473838</v>
      </c>
      <c r="J29" s="59">
        <f t="shared" si="7"/>
        <v>2.654915</v>
      </c>
      <c r="K29" s="19">
        <v>0</v>
      </c>
    </row>
    <row r="30" spans="1:11" ht="17.25" customHeight="1">
      <c r="A30" s="16" t="s">
        <v>34</v>
      </c>
      <c r="B30" s="32">
        <v>2.4137</v>
      </c>
      <c r="C30" s="32">
        <v>2.747</v>
      </c>
      <c r="D30" s="32">
        <v>3.0995</v>
      </c>
      <c r="E30" s="32">
        <v>2.636</v>
      </c>
      <c r="F30" s="32">
        <v>2.559</v>
      </c>
      <c r="G30" s="32">
        <v>2.2014</v>
      </c>
      <c r="H30" s="32">
        <v>2.5242</v>
      </c>
      <c r="I30" s="32">
        <v>4.4807</v>
      </c>
      <c r="J30" s="32">
        <v>2.6567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0.006106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108</v>
      </c>
      <c r="B32" s="61">
        <v>-0.0048</v>
      </c>
      <c r="C32" s="61">
        <v>-0.0049</v>
      </c>
      <c r="D32" s="61">
        <v>-0.00462579</v>
      </c>
      <c r="E32" s="61">
        <v>-0.00431302</v>
      </c>
      <c r="F32" s="61">
        <v>-0.00426474</v>
      </c>
      <c r="G32" s="61">
        <v>-0.0039</v>
      </c>
      <c r="H32" s="61">
        <v>-0.0046</v>
      </c>
      <c r="I32" s="61">
        <v>-0.006862</v>
      </c>
      <c r="J32" s="61">
        <v>-0.001785</v>
      </c>
      <c r="K32" s="62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80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9674.64</v>
      </c>
      <c r="I35" s="19">
        <v>0</v>
      </c>
      <c r="J35" s="19">
        <v>0</v>
      </c>
      <c r="K35" s="23">
        <f>SUM(B35:J35)</f>
        <v>9674.64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</f>
        <v>4091.68</v>
      </c>
      <c r="C39" s="23">
        <f aca="true" t="shared" si="8" ref="C39:J39">+C43</f>
        <v>5773.72</v>
      </c>
      <c r="D39" s="23">
        <f t="shared" si="8"/>
        <v>5251.56</v>
      </c>
      <c r="E39" s="19">
        <f t="shared" si="8"/>
        <v>3244.24</v>
      </c>
      <c r="F39" s="23">
        <f t="shared" si="8"/>
        <v>4716.56</v>
      </c>
      <c r="G39" s="23">
        <f t="shared" si="8"/>
        <v>6856.56</v>
      </c>
      <c r="H39" s="23">
        <f t="shared" si="8"/>
        <v>3715.04</v>
      </c>
      <c r="I39" s="23">
        <f t="shared" si="8"/>
        <v>1065.72</v>
      </c>
      <c r="J39" s="23">
        <f t="shared" si="8"/>
        <v>2135.72</v>
      </c>
      <c r="K39" s="23">
        <f aca="true" t="shared" si="9" ref="K39:K44">SUM(B39:J39)</f>
        <v>36850.8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3" t="s">
        <v>107</v>
      </c>
      <c r="B43" s="64">
        <f>ROUND(B44*B45,2)</f>
        <v>4091.68</v>
      </c>
      <c r="C43" s="64">
        <f>ROUND(C44*C45,2)</f>
        <v>5773.72</v>
      </c>
      <c r="D43" s="64">
        <f aca="true" t="shared" si="10" ref="D43:J43">ROUND(D44*D45,2)</f>
        <v>5251.56</v>
      </c>
      <c r="E43" s="64">
        <f t="shared" si="10"/>
        <v>3244.24</v>
      </c>
      <c r="F43" s="64">
        <f t="shared" si="10"/>
        <v>4716.56</v>
      </c>
      <c r="G43" s="64">
        <f t="shared" si="10"/>
        <v>6856.56</v>
      </c>
      <c r="H43" s="64">
        <f t="shared" si="10"/>
        <v>3715.04</v>
      </c>
      <c r="I43" s="64">
        <f t="shared" si="10"/>
        <v>1065.72</v>
      </c>
      <c r="J43" s="64">
        <f t="shared" si="10"/>
        <v>2135.72</v>
      </c>
      <c r="K43" s="64">
        <f t="shared" si="9"/>
        <v>36850.8</v>
      </c>
    </row>
    <row r="44" spans="1:11" ht="17.25" customHeight="1">
      <c r="A44" s="65" t="s">
        <v>43</v>
      </c>
      <c r="B44" s="66">
        <v>956</v>
      </c>
      <c r="C44" s="66">
        <v>1349</v>
      </c>
      <c r="D44" s="66">
        <v>1227</v>
      </c>
      <c r="E44" s="66">
        <v>758</v>
      </c>
      <c r="F44" s="66">
        <v>1102</v>
      </c>
      <c r="G44" s="66">
        <v>1602</v>
      </c>
      <c r="H44" s="66">
        <v>868</v>
      </c>
      <c r="I44" s="66">
        <v>249</v>
      </c>
      <c r="J44" s="66">
        <v>499</v>
      </c>
      <c r="K44" s="66">
        <f t="shared" si="9"/>
        <v>8610</v>
      </c>
    </row>
    <row r="45" spans="1:12" ht="17.25" customHeight="1">
      <c r="A45" s="65" t="s">
        <v>44</v>
      </c>
      <c r="B45" s="64">
        <v>4.28</v>
      </c>
      <c r="C45" s="64">
        <v>4.28</v>
      </c>
      <c r="D45" s="64">
        <v>4.28</v>
      </c>
      <c r="E45" s="64">
        <v>4.28</v>
      </c>
      <c r="F45" s="64">
        <v>4.28</v>
      </c>
      <c r="G45" s="64">
        <v>4.28</v>
      </c>
      <c r="H45" s="64">
        <v>4.28</v>
      </c>
      <c r="I45" s="64">
        <v>4.28</v>
      </c>
      <c r="J45" s="62">
        <v>4.28</v>
      </c>
      <c r="K45" s="64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+B48+B56</f>
        <v>1497977.5799999998</v>
      </c>
      <c r="C47" s="22">
        <f aca="true" t="shared" si="11" ref="C47:H47">+C48+C56</f>
        <v>2256213.18</v>
      </c>
      <c r="D47" s="22">
        <f t="shared" si="11"/>
        <v>2640740.1200000006</v>
      </c>
      <c r="E47" s="22">
        <f t="shared" si="11"/>
        <v>1503478.13</v>
      </c>
      <c r="F47" s="22">
        <f t="shared" si="11"/>
        <v>1967093.5400000003</v>
      </c>
      <c r="G47" s="22">
        <f t="shared" si="11"/>
        <v>2815232.81</v>
      </c>
      <c r="H47" s="22">
        <f t="shared" si="11"/>
        <v>1498755.49</v>
      </c>
      <c r="I47" s="22">
        <f>+I48+I56</f>
        <v>580123.5199999999</v>
      </c>
      <c r="J47" s="22">
        <f>+J48+J56</f>
        <v>855744.3999999999</v>
      </c>
      <c r="K47" s="22">
        <f>SUM(B47:J47)</f>
        <v>15615358.770000001</v>
      </c>
    </row>
    <row r="48" spans="1:11" ht="17.25" customHeight="1">
      <c r="A48" s="16" t="s">
        <v>46</v>
      </c>
      <c r="B48" s="23">
        <f>SUM(B49:B55)</f>
        <v>1480535.39</v>
      </c>
      <c r="C48" s="23">
        <f aca="true" t="shared" si="12" ref="C48:H48">SUM(C49:C55)</f>
        <v>2234068.6100000003</v>
      </c>
      <c r="D48" s="23">
        <f t="shared" si="12"/>
        <v>2615394.1900000004</v>
      </c>
      <c r="E48" s="23">
        <f t="shared" si="12"/>
        <v>1482491.8099999998</v>
      </c>
      <c r="F48" s="23">
        <f t="shared" si="12"/>
        <v>1945221.9300000002</v>
      </c>
      <c r="G48" s="23">
        <f t="shared" si="12"/>
        <v>2787452.19</v>
      </c>
      <c r="H48" s="23">
        <f t="shared" si="12"/>
        <v>1480121.91</v>
      </c>
      <c r="I48" s="23">
        <f>SUM(I49:I55)</f>
        <v>580123.5199999999</v>
      </c>
      <c r="J48" s="23">
        <f>SUM(J49:J55)</f>
        <v>842564.9999999999</v>
      </c>
      <c r="K48" s="23">
        <f aca="true" t="shared" si="13" ref="K48:K56">SUM(B48:J48)</f>
        <v>15447974.549999999</v>
      </c>
    </row>
    <row r="49" spans="1:11" ht="17.25" customHeight="1">
      <c r="A49" s="34" t="s">
        <v>47</v>
      </c>
      <c r="B49" s="23">
        <f aca="true" t="shared" si="14" ref="B49:H49">ROUND(B30*B7,2)</f>
        <v>1479385.69</v>
      </c>
      <c r="C49" s="23">
        <f t="shared" si="14"/>
        <v>2227317.05</v>
      </c>
      <c r="D49" s="23">
        <f t="shared" si="14"/>
        <v>2614043.91</v>
      </c>
      <c r="E49" s="23">
        <f t="shared" si="14"/>
        <v>1481671.88</v>
      </c>
      <c r="F49" s="23">
        <f t="shared" si="14"/>
        <v>1943744.75</v>
      </c>
      <c r="G49" s="23">
        <f t="shared" si="14"/>
        <v>2785530.48</v>
      </c>
      <c r="H49" s="23">
        <f t="shared" si="14"/>
        <v>1469410.02</v>
      </c>
      <c r="I49" s="23">
        <f>ROUND(I30*I7,2)</f>
        <v>579945.96</v>
      </c>
      <c r="J49" s="23">
        <f>ROUND(J30*J7,2)</f>
        <v>840994.33</v>
      </c>
      <c r="K49" s="23">
        <f t="shared" si="13"/>
        <v>15422044.070000002</v>
      </c>
    </row>
    <row r="50" spans="1:11" ht="17.25" customHeight="1">
      <c r="A50" s="34" t="s">
        <v>48</v>
      </c>
      <c r="B50" s="19">
        <v>0</v>
      </c>
      <c r="C50" s="23">
        <f>ROUND(C31*C7,2)</f>
        <v>4950.85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4950.85</v>
      </c>
    </row>
    <row r="51" spans="1:11" ht="17.25" customHeight="1">
      <c r="A51" s="67" t="s">
        <v>109</v>
      </c>
      <c r="B51" s="68">
        <f>ROUND(B32*B7,2)</f>
        <v>-2941.98</v>
      </c>
      <c r="C51" s="68">
        <f>ROUND(C32*C7,2)</f>
        <v>-3973.01</v>
      </c>
      <c r="D51" s="68">
        <f aca="true" t="shared" si="15" ref="D51:J51">ROUND(D32*D7,2)</f>
        <v>-3901.28</v>
      </c>
      <c r="E51" s="68">
        <f t="shared" si="15"/>
        <v>-2424.31</v>
      </c>
      <c r="F51" s="68">
        <f t="shared" si="15"/>
        <v>-3239.38</v>
      </c>
      <c r="G51" s="68">
        <f t="shared" si="15"/>
        <v>-4934.85</v>
      </c>
      <c r="H51" s="68">
        <f t="shared" si="15"/>
        <v>-2677.79</v>
      </c>
      <c r="I51" s="68">
        <f t="shared" si="15"/>
        <v>-888.16</v>
      </c>
      <c r="J51" s="68">
        <f t="shared" si="15"/>
        <v>-565.05</v>
      </c>
      <c r="K51" s="68">
        <f>SUM(B51:J51)</f>
        <v>-25545.809999999998</v>
      </c>
    </row>
    <row r="52" spans="1:11" ht="17.25" customHeight="1">
      <c r="A52" s="34" t="s">
        <v>49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50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9674.64</v>
      </c>
      <c r="I53" s="31">
        <f>+I35</f>
        <v>0</v>
      </c>
      <c r="J53" s="31">
        <f>+J35</f>
        <v>0</v>
      </c>
      <c r="K53" s="23">
        <f t="shared" si="13"/>
        <v>9674.64</v>
      </c>
    </row>
    <row r="54" spans="1:11" ht="17.25" customHeight="1">
      <c r="A54" s="12" t="s">
        <v>51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52</v>
      </c>
      <c r="B55" s="36">
        <v>4091.68</v>
      </c>
      <c r="C55" s="36">
        <v>5773.72</v>
      </c>
      <c r="D55" s="36">
        <v>5251.56</v>
      </c>
      <c r="E55" s="19">
        <v>3244.24</v>
      </c>
      <c r="F55" s="36">
        <v>4716.56</v>
      </c>
      <c r="G55" s="36">
        <v>6856.56</v>
      </c>
      <c r="H55" s="36">
        <v>3715.04</v>
      </c>
      <c r="I55" s="36">
        <v>1065.72</v>
      </c>
      <c r="J55" s="19">
        <v>2135.72</v>
      </c>
      <c r="K55" s="23">
        <f t="shared" si="13"/>
        <v>36850.8</v>
      </c>
    </row>
    <row r="56" spans="1:11" ht="17.25" customHeight="1">
      <c r="A56" s="16" t="s">
        <v>53</v>
      </c>
      <c r="B56" s="36">
        <v>17442.19</v>
      </c>
      <c r="C56" s="36">
        <v>22144.57</v>
      </c>
      <c r="D56" s="36">
        <v>25345.93</v>
      </c>
      <c r="E56" s="36">
        <v>20986.32</v>
      </c>
      <c r="F56" s="36">
        <v>21871.61</v>
      </c>
      <c r="G56" s="36">
        <v>27780.62</v>
      </c>
      <c r="H56" s="36">
        <v>18633.58</v>
      </c>
      <c r="I56" s="19">
        <v>0</v>
      </c>
      <c r="J56" s="36">
        <v>13179.4</v>
      </c>
      <c r="K56" s="36">
        <f t="shared" si="13"/>
        <v>167384.22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49"/>
      <c r="B58" s="58">
        <v>0</v>
      </c>
      <c r="C58" s="58">
        <v>0</v>
      </c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54</v>
      </c>
      <c r="B60" s="35">
        <f aca="true" t="shared" si="16" ref="B60:J60">+B61+B68+B94+B95</f>
        <v>-478564.22000000003</v>
      </c>
      <c r="C60" s="35">
        <f t="shared" si="16"/>
        <v>-244441.53</v>
      </c>
      <c r="D60" s="35">
        <f t="shared" si="16"/>
        <v>-277061.8300000001</v>
      </c>
      <c r="E60" s="35">
        <f t="shared" si="16"/>
        <v>-506098.68999999994</v>
      </c>
      <c r="F60" s="35">
        <f t="shared" si="16"/>
        <v>-529095.8</v>
      </c>
      <c r="G60" s="35">
        <f t="shared" si="16"/>
        <v>-465151.76000000007</v>
      </c>
      <c r="H60" s="35">
        <f t="shared" si="16"/>
        <v>-194106.5</v>
      </c>
      <c r="I60" s="35">
        <f t="shared" si="16"/>
        <v>-79652.79</v>
      </c>
      <c r="J60" s="35">
        <f t="shared" si="16"/>
        <v>-79911.55</v>
      </c>
      <c r="K60" s="35">
        <f>SUM(B60:J60)</f>
        <v>-2854084.67</v>
      </c>
    </row>
    <row r="61" spans="1:11" ht="18.75" customHeight="1">
      <c r="A61" s="16" t="s">
        <v>78</v>
      </c>
      <c r="B61" s="35">
        <f aca="true" t="shared" si="17" ref="B61:J61">B62+B63+B64+B65+B66+B67</f>
        <v>-478996.39</v>
      </c>
      <c r="C61" s="35">
        <f t="shared" si="17"/>
        <v>-236599.13</v>
      </c>
      <c r="D61" s="35">
        <f t="shared" si="17"/>
        <v>-284931.78</v>
      </c>
      <c r="E61" s="35">
        <f t="shared" si="17"/>
        <v>-501563.91</v>
      </c>
      <c r="F61" s="35">
        <f t="shared" si="17"/>
        <v>-539737.8</v>
      </c>
      <c r="G61" s="35">
        <f t="shared" si="17"/>
        <v>-474721.4</v>
      </c>
      <c r="H61" s="35">
        <f t="shared" si="17"/>
        <v>-194346.5</v>
      </c>
      <c r="I61" s="35">
        <f t="shared" si="17"/>
        <v>-35154</v>
      </c>
      <c r="J61" s="35">
        <f t="shared" si="17"/>
        <v>-63238</v>
      </c>
      <c r="K61" s="35">
        <f aca="true" t="shared" si="18" ref="K61:K95">SUM(B61:J61)</f>
        <v>-2809288.91</v>
      </c>
    </row>
    <row r="62" spans="1:11" ht="18.75" customHeight="1">
      <c r="A62" s="12" t="s">
        <v>79</v>
      </c>
      <c r="B62" s="35">
        <f>-ROUND(B9*$D$3,2)</f>
        <v>-154269.5</v>
      </c>
      <c r="C62" s="35">
        <f aca="true" t="shared" si="19" ref="C62:J62">-ROUND(C9*$D$3,2)</f>
        <v>-218246</v>
      </c>
      <c r="D62" s="35">
        <f t="shared" si="19"/>
        <v>-194064.5</v>
      </c>
      <c r="E62" s="35">
        <f t="shared" si="19"/>
        <v>-142317</v>
      </c>
      <c r="F62" s="35">
        <f t="shared" si="19"/>
        <v>-159134.5</v>
      </c>
      <c r="G62" s="35">
        <f t="shared" si="19"/>
        <v>-206923.5</v>
      </c>
      <c r="H62" s="35">
        <f t="shared" si="19"/>
        <v>-194295.5</v>
      </c>
      <c r="I62" s="35">
        <f t="shared" si="19"/>
        <v>-35154</v>
      </c>
      <c r="J62" s="35">
        <f t="shared" si="19"/>
        <v>-63238</v>
      </c>
      <c r="K62" s="35">
        <f t="shared" si="18"/>
        <v>-1367642.5</v>
      </c>
    </row>
    <row r="63" spans="1:11" ht="18.75" customHeight="1">
      <c r="A63" s="12" t="s">
        <v>55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8"/>
        <v>0</v>
      </c>
    </row>
    <row r="64" spans="1:11" ht="18.75" customHeight="1">
      <c r="A64" s="12" t="s">
        <v>104</v>
      </c>
      <c r="B64" s="35">
        <v>-3024</v>
      </c>
      <c r="C64" s="35">
        <v>-637</v>
      </c>
      <c r="D64" s="35">
        <v>-959</v>
      </c>
      <c r="E64" s="35">
        <v>-3507</v>
      </c>
      <c r="F64" s="35">
        <v>-2425.5</v>
      </c>
      <c r="G64" s="35">
        <v>-1603</v>
      </c>
      <c r="H64" s="19">
        <v>0</v>
      </c>
      <c r="I64" s="19">
        <v>0</v>
      </c>
      <c r="J64" s="19">
        <v>0</v>
      </c>
      <c r="K64" s="35">
        <f t="shared" si="18"/>
        <v>-12155.5</v>
      </c>
    </row>
    <row r="65" spans="1:11" ht="18.75" customHeight="1">
      <c r="A65" s="12" t="s">
        <v>110</v>
      </c>
      <c r="B65" s="35">
        <v>-7591.5</v>
      </c>
      <c r="C65" s="35">
        <v>-2320.5</v>
      </c>
      <c r="D65" s="35">
        <v>-3699.5</v>
      </c>
      <c r="E65" s="35">
        <v>-6615</v>
      </c>
      <c r="F65" s="35">
        <v>-2597</v>
      </c>
      <c r="G65" s="35">
        <v>-2548</v>
      </c>
      <c r="H65" s="19">
        <v>0</v>
      </c>
      <c r="I65" s="19">
        <v>0</v>
      </c>
      <c r="J65" s="19">
        <v>0</v>
      </c>
      <c r="K65" s="35">
        <f t="shared" si="18"/>
        <v>-25371.5</v>
      </c>
    </row>
    <row r="66" spans="1:11" ht="18.75" customHeight="1">
      <c r="A66" s="12" t="s">
        <v>56</v>
      </c>
      <c r="B66" s="47">
        <v>-314066.39</v>
      </c>
      <c r="C66" s="47">
        <v>-15395.63</v>
      </c>
      <c r="D66" s="47">
        <v>-86208.78</v>
      </c>
      <c r="E66" s="47">
        <v>-349034.91</v>
      </c>
      <c r="F66" s="47">
        <v>-375580.8</v>
      </c>
      <c r="G66" s="47">
        <v>-263646.9</v>
      </c>
      <c r="H66" s="35">
        <v>-51</v>
      </c>
      <c r="I66" s="19">
        <v>0</v>
      </c>
      <c r="J66" s="19">
        <v>0</v>
      </c>
      <c r="K66" s="35">
        <f t="shared" si="18"/>
        <v>-1403984.4100000001</v>
      </c>
    </row>
    <row r="67" spans="1:11" ht="18.75" customHeight="1">
      <c r="A67" s="12" t="s">
        <v>57</v>
      </c>
      <c r="B67" s="19">
        <v>-45</v>
      </c>
      <c r="C67" s="19">
        <v>0</v>
      </c>
      <c r="D67" s="19">
        <v>0</v>
      </c>
      <c r="E67" s="19">
        <v>-90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35">
        <f t="shared" si="18"/>
        <v>-135</v>
      </c>
    </row>
    <row r="68" spans="1:11" ht="18.75" customHeight="1">
      <c r="A68" s="12" t="s">
        <v>83</v>
      </c>
      <c r="B68" s="35">
        <f aca="true" t="shared" si="20" ref="B68:J68">SUM(B69:B92)</f>
        <v>-15045.630000000001</v>
      </c>
      <c r="C68" s="35">
        <f t="shared" si="20"/>
        <v>-21951.22</v>
      </c>
      <c r="D68" s="35">
        <f t="shared" si="20"/>
        <v>-22145.08</v>
      </c>
      <c r="E68" s="35">
        <f t="shared" si="20"/>
        <v>-26894.13</v>
      </c>
      <c r="F68" s="35">
        <f t="shared" si="20"/>
        <v>-20695.74</v>
      </c>
      <c r="G68" s="35">
        <f t="shared" si="20"/>
        <v>-25798.53</v>
      </c>
      <c r="H68" s="35">
        <f t="shared" si="20"/>
        <v>-14627.16</v>
      </c>
      <c r="I68" s="35">
        <f t="shared" si="20"/>
        <v>-44498.78999999999</v>
      </c>
      <c r="J68" s="35">
        <f t="shared" si="20"/>
        <v>-26130.809999999998</v>
      </c>
      <c r="K68" s="35">
        <f t="shared" si="18"/>
        <v>-217787.09000000003</v>
      </c>
    </row>
    <row r="69" spans="1:11" ht="18.75" customHeight="1">
      <c r="A69" s="12" t="s">
        <v>58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f t="shared" si="18"/>
        <v>0</v>
      </c>
    </row>
    <row r="70" spans="1:11" ht="18.75" customHeight="1">
      <c r="A70" s="12" t="s">
        <v>59</v>
      </c>
      <c r="B70" s="19">
        <v>0</v>
      </c>
      <c r="C70" s="35">
        <v>-149.99</v>
      </c>
      <c r="D70" s="35">
        <v>-18</v>
      </c>
      <c r="E70" s="19">
        <v>0</v>
      </c>
      <c r="F70" s="19">
        <v>0</v>
      </c>
      <c r="G70" s="35">
        <v>-18</v>
      </c>
      <c r="H70" s="19">
        <v>0</v>
      </c>
      <c r="I70" s="19">
        <v>0</v>
      </c>
      <c r="J70" s="19">
        <v>0</v>
      </c>
      <c r="K70" s="35">
        <f t="shared" si="18"/>
        <v>-185.99</v>
      </c>
    </row>
    <row r="71" spans="1:11" ht="18.75" customHeight="1">
      <c r="A71" s="12" t="s">
        <v>60</v>
      </c>
      <c r="B71" s="19">
        <v>0</v>
      </c>
      <c r="C71" s="19">
        <v>0</v>
      </c>
      <c r="D71" s="35">
        <v>-1103.33</v>
      </c>
      <c r="E71" s="19">
        <v>0</v>
      </c>
      <c r="F71" s="35">
        <v>-393.33</v>
      </c>
      <c r="G71" s="19">
        <v>0</v>
      </c>
      <c r="H71" s="19">
        <v>0</v>
      </c>
      <c r="I71" s="47">
        <v>-2050.12</v>
      </c>
      <c r="J71" s="19">
        <v>0</v>
      </c>
      <c r="K71" s="35">
        <f t="shared" si="18"/>
        <v>-3546.7799999999997</v>
      </c>
    </row>
    <row r="72" spans="1:11" ht="18.75" customHeight="1">
      <c r="A72" s="12" t="s">
        <v>61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7">
        <v>-30000</v>
      </c>
      <c r="J72" s="19">
        <v>0</v>
      </c>
      <c r="K72" s="48">
        <f t="shared" si="18"/>
        <v>-30000</v>
      </c>
    </row>
    <row r="73" spans="1:11" ht="18.75" customHeight="1">
      <c r="A73" s="34" t="s">
        <v>62</v>
      </c>
      <c r="B73" s="35">
        <v>-14814.51</v>
      </c>
      <c r="C73" s="35">
        <v>-21505.91</v>
      </c>
      <c r="D73" s="35">
        <v>-20330.39</v>
      </c>
      <c r="E73" s="35">
        <v>-14256.9</v>
      </c>
      <c r="F73" s="35">
        <v>-19591.93</v>
      </c>
      <c r="G73" s="35">
        <v>-29855.09</v>
      </c>
      <c r="H73" s="35">
        <v>-14618.6</v>
      </c>
      <c r="I73" s="35">
        <v>-5139.11</v>
      </c>
      <c r="J73" s="35">
        <v>-10594.71</v>
      </c>
      <c r="K73" s="48">
        <f t="shared" si="18"/>
        <v>-150707.14999999997</v>
      </c>
    </row>
    <row r="74" spans="1:11" ht="18.75" customHeight="1">
      <c r="A74" s="12" t="s">
        <v>63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8"/>
        <v>0</v>
      </c>
    </row>
    <row r="75" spans="1:11" ht="18.75" customHeight="1">
      <c r="A75" s="12" t="s">
        <v>64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65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66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67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68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69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70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71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72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81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84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85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89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90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91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2" ht="18.75" customHeight="1">
      <c r="A90" s="12" t="s">
        <v>92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  <c r="L90" s="56"/>
    </row>
    <row r="91" spans="1:12" ht="18.75" customHeight="1">
      <c r="A91" s="12" t="s">
        <v>123</v>
      </c>
      <c r="B91" s="35">
        <v>-231.12</v>
      </c>
      <c r="C91" s="35">
        <v>-295.32</v>
      </c>
      <c r="D91" s="35">
        <v>-693.36</v>
      </c>
      <c r="E91" s="35">
        <v>-158.36</v>
      </c>
      <c r="F91" s="35">
        <v>-710.48</v>
      </c>
      <c r="G91" s="35">
        <v>4074.56</v>
      </c>
      <c r="H91" s="35">
        <v>-8.56</v>
      </c>
      <c r="I91" s="35">
        <v>0</v>
      </c>
      <c r="J91" s="35">
        <v>-218.28</v>
      </c>
      <c r="K91" s="35">
        <f t="shared" si="18"/>
        <v>1759.0799999999997</v>
      </c>
      <c r="L91" s="55"/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48">
        <v>-12478.87</v>
      </c>
      <c r="F92" s="19">
        <v>0</v>
      </c>
      <c r="G92" s="19">
        <v>0</v>
      </c>
      <c r="H92" s="19">
        <v>0</v>
      </c>
      <c r="I92" s="48">
        <v>-7309.56</v>
      </c>
      <c r="J92" s="48">
        <v>-15317.82</v>
      </c>
      <c r="K92" s="48">
        <f t="shared" si="18"/>
        <v>-35106.25</v>
      </c>
      <c r="L92" s="55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8"/>
      <c r="L93" s="55"/>
    </row>
    <row r="94" spans="1:12" ht="18.75" customHeight="1">
      <c r="A94" s="16" t="s">
        <v>98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f t="shared" si="18"/>
        <v>0</v>
      </c>
      <c r="L94" s="55"/>
    </row>
    <row r="95" spans="1:12" ht="18.75" customHeight="1">
      <c r="A95" s="16" t="s">
        <v>125</v>
      </c>
      <c r="B95" s="19">
        <v>15477.8</v>
      </c>
      <c r="C95" s="19">
        <v>14108.82</v>
      </c>
      <c r="D95" s="19">
        <v>30015.03</v>
      </c>
      <c r="E95" s="19">
        <v>22359.35</v>
      </c>
      <c r="F95" s="19">
        <v>31337.74</v>
      </c>
      <c r="G95" s="19">
        <v>35368.17</v>
      </c>
      <c r="H95" s="19">
        <v>14867.16</v>
      </c>
      <c r="I95" s="19">
        <v>0</v>
      </c>
      <c r="J95" s="19">
        <v>9457.26</v>
      </c>
      <c r="K95" s="48">
        <f t="shared" si="18"/>
        <v>172991.33000000002</v>
      </c>
      <c r="L95" s="56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1">
        <f>SUM(B96:J96)</f>
        <v>0</v>
      </c>
      <c r="L96" s="54"/>
    </row>
    <row r="97" spans="1:12" ht="18.75" customHeight="1">
      <c r="A97" s="16" t="s">
        <v>87</v>
      </c>
      <c r="B97" s="24">
        <f aca="true" t="shared" si="21" ref="B97:H97">+B98+B99</f>
        <v>1019413.3599999999</v>
      </c>
      <c r="C97" s="24">
        <f t="shared" si="21"/>
        <v>2011771.6500000004</v>
      </c>
      <c r="D97" s="24">
        <f t="shared" si="21"/>
        <v>2363678.29</v>
      </c>
      <c r="E97" s="24">
        <f t="shared" si="21"/>
        <v>997379.44</v>
      </c>
      <c r="F97" s="24">
        <f t="shared" si="21"/>
        <v>1437997.7400000002</v>
      </c>
      <c r="G97" s="24">
        <f t="shared" si="21"/>
        <v>2350081.0500000003</v>
      </c>
      <c r="H97" s="24">
        <f t="shared" si="21"/>
        <v>1304648.99</v>
      </c>
      <c r="I97" s="24">
        <f>+I98+I99</f>
        <v>500470.7299999999</v>
      </c>
      <c r="J97" s="24">
        <f>+J98+J99</f>
        <v>775832.85</v>
      </c>
      <c r="K97" s="48">
        <f>SUM(B97:J97)</f>
        <v>12761274.100000001</v>
      </c>
      <c r="L97" s="54"/>
    </row>
    <row r="98" spans="1:12" ht="18.75" customHeight="1">
      <c r="A98" s="16" t="s">
        <v>86</v>
      </c>
      <c r="B98" s="24">
        <f aca="true" t="shared" si="22" ref="B98:J98">+B48+B61+B68+B94</f>
        <v>986493.3699999999</v>
      </c>
      <c r="C98" s="24">
        <f t="shared" si="22"/>
        <v>1975518.2600000005</v>
      </c>
      <c r="D98" s="24">
        <f t="shared" si="22"/>
        <v>2308317.33</v>
      </c>
      <c r="E98" s="24">
        <f t="shared" si="22"/>
        <v>954033.7699999999</v>
      </c>
      <c r="F98" s="24">
        <f t="shared" si="22"/>
        <v>1384788.3900000001</v>
      </c>
      <c r="G98" s="24">
        <f t="shared" si="22"/>
        <v>2286932.2600000002</v>
      </c>
      <c r="H98" s="24">
        <f t="shared" si="22"/>
        <v>1271148.25</v>
      </c>
      <c r="I98" s="24">
        <f t="shared" si="22"/>
        <v>500470.7299999999</v>
      </c>
      <c r="J98" s="24">
        <f t="shared" si="22"/>
        <v>753196.19</v>
      </c>
      <c r="K98" s="48">
        <f>SUM(B98:J98)</f>
        <v>12420898.55</v>
      </c>
      <c r="L98" s="54"/>
    </row>
    <row r="99" spans="1:11" ht="18" customHeight="1">
      <c r="A99" s="16" t="s">
        <v>105</v>
      </c>
      <c r="B99" s="24">
        <f aca="true" t="shared" si="23" ref="B99:J99">IF(+B56+B95+B100&lt;0,0,(B56+B95+B100))</f>
        <v>32919.99</v>
      </c>
      <c r="C99" s="24">
        <f t="shared" si="23"/>
        <v>36253.39</v>
      </c>
      <c r="D99" s="24">
        <f t="shared" si="23"/>
        <v>55360.96</v>
      </c>
      <c r="E99" s="24">
        <f t="shared" si="23"/>
        <v>43345.67</v>
      </c>
      <c r="F99" s="24">
        <f t="shared" si="23"/>
        <v>53209.350000000006</v>
      </c>
      <c r="G99" s="24">
        <f t="shared" si="23"/>
        <v>63148.78999999999</v>
      </c>
      <c r="H99" s="24">
        <f t="shared" si="23"/>
        <v>33500.740000000005</v>
      </c>
      <c r="I99" s="19">
        <f t="shared" si="23"/>
        <v>0</v>
      </c>
      <c r="J99" s="24">
        <f t="shared" si="23"/>
        <v>22636.66</v>
      </c>
      <c r="K99" s="48">
        <f>SUM(B99:J99)</f>
        <v>340375.55</v>
      </c>
    </row>
    <row r="100" spans="1:13" ht="18.75" customHeight="1">
      <c r="A100" s="16" t="s">
        <v>88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>SUM(B100:J100)</f>
        <v>0</v>
      </c>
      <c r="M100" s="57"/>
    </row>
    <row r="101" spans="1:11" ht="18.75" customHeight="1">
      <c r="A101" s="16" t="s">
        <v>106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8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</row>
    <row r="104" spans="1:11" ht="18.75" customHeight="1">
      <c r="A104" s="8"/>
      <c r="B104" s="45">
        <v>0</v>
      </c>
      <c r="C104" s="45">
        <v>0</v>
      </c>
      <c r="D104" s="45">
        <v>0</v>
      </c>
      <c r="E104" s="45">
        <v>0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5"/>
    </row>
    <row r="105" spans="1:12" ht="18.75" customHeight="1">
      <c r="A105" s="25" t="s">
        <v>73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1">
        <f>SUM(K106:K122)</f>
        <v>12761274.120000003</v>
      </c>
      <c r="L105" s="54"/>
    </row>
    <row r="106" spans="1:11" ht="18.75" customHeight="1">
      <c r="A106" s="26" t="s">
        <v>74</v>
      </c>
      <c r="B106" s="27">
        <v>132410.41</v>
      </c>
      <c r="C106" s="40">
        <v>0</v>
      </c>
      <c r="D106" s="40">
        <v>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1">
        <f>SUM(B106:J106)</f>
        <v>132410.41</v>
      </c>
    </row>
    <row r="107" spans="1:11" ht="18.75" customHeight="1">
      <c r="A107" s="26" t="s">
        <v>75</v>
      </c>
      <c r="B107" s="27">
        <v>887002.96</v>
      </c>
      <c r="C107" s="40">
        <v>0</v>
      </c>
      <c r="D107" s="40">
        <v>0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1">
        <f aca="true" t="shared" si="24" ref="K107:K122">SUM(B107:J107)</f>
        <v>887002.96</v>
      </c>
    </row>
    <row r="108" spans="1:11" ht="18.75" customHeight="1">
      <c r="A108" s="26" t="s">
        <v>76</v>
      </c>
      <c r="B108" s="40">
        <v>0</v>
      </c>
      <c r="C108" s="27">
        <f>+C97</f>
        <v>2011771.6500000004</v>
      </c>
      <c r="D108" s="40">
        <v>0</v>
      </c>
      <c r="E108" s="40">
        <v>0</v>
      </c>
      <c r="F108" s="40">
        <v>0</v>
      </c>
      <c r="G108" s="40">
        <v>0</v>
      </c>
      <c r="H108" s="40">
        <v>0</v>
      </c>
      <c r="I108" s="40">
        <v>0</v>
      </c>
      <c r="J108" s="40">
        <v>0</v>
      </c>
      <c r="K108" s="41">
        <f t="shared" si="24"/>
        <v>2011771.6500000004</v>
      </c>
    </row>
    <row r="109" spans="1:11" ht="18.75" customHeight="1">
      <c r="A109" s="26" t="s">
        <v>77</v>
      </c>
      <c r="B109" s="40">
        <v>0</v>
      </c>
      <c r="C109" s="40">
        <v>0</v>
      </c>
      <c r="D109" s="27">
        <f>+D97</f>
        <v>2363678.29</v>
      </c>
      <c r="E109" s="40">
        <v>0</v>
      </c>
      <c r="F109" s="40">
        <v>0</v>
      </c>
      <c r="G109" s="40">
        <v>0</v>
      </c>
      <c r="H109" s="40">
        <v>0</v>
      </c>
      <c r="I109" s="40">
        <v>0</v>
      </c>
      <c r="J109" s="40">
        <v>0</v>
      </c>
      <c r="K109" s="41">
        <f t="shared" si="24"/>
        <v>2363678.29</v>
      </c>
    </row>
    <row r="110" spans="1:11" ht="18.75" customHeight="1">
      <c r="A110" s="26" t="s">
        <v>93</v>
      </c>
      <c r="B110" s="40">
        <v>0</v>
      </c>
      <c r="C110" s="40">
        <v>0</v>
      </c>
      <c r="D110" s="40">
        <v>0</v>
      </c>
      <c r="E110" s="27">
        <f>+E97</f>
        <v>997379.44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1">
        <f t="shared" si="24"/>
        <v>997379.44</v>
      </c>
    </row>
    <row r="111" spans="1:11" ht="18.75" customHeight="1">
      <c r="A111" s="69" t="s">
        <v>111</v>
      </c>
      <c r="B111" s="40">
        <v>0</v>
      </c>
      <c r="C111" s="40">
        <v>0</v>
      </c>
      <c r="D111" s="40">
        <v>0</v>
      </c>
      <c r="E111" s="40">
        <v>0</v>
      </c>
      <c r="F111" s="27">
        <v>327495.66</v>
      </c>
      <c r="G111" s="40">
        <v>0</v>
      </c>
      <c r="H111" s="40">
        <v>0</v>
      </c>
      <c r="I111" s="40">
        <v>0</v>
      </c>
      <c r="J111" s="40">
        <v>0</v>
      </c>
      <c r="K111" s="41">
        <f t="shared" si="24"/>
        <v>327495.66</v>
      </c>
    </row>
    <row r="112" spans="1:11" ht="18.75" customHeight="1">
      <c r="A112" s="69" t="s">
        <v>112</v>
      </c>
      <c r="B112" s="40">
        <v>0</v>
      </c>
      <c r="C112" s="40">
        <v>0</v>
      </c>
      <c r="D112" s="40">
        <v>0</v>
      </c>
      <c r="E112" s="40">
        <v>0</v>
      </c>
      <c r="F112" s="27">
        <v>621567.93</v>
      </c>
      <c r="G112" s="40">
        <v>0</v>
      </c>
      <c r="H112" s="40">
        <v>0</v>
      </c>
      <c r="I112" s="40">
        <v>0</v>
      </c>
      <c r="J112" s="40">
        <v>0</v>
      </c>
      <c r="K112" s="41">
        <f t="shared" si="24"/>
        <v>621567.93</v>
      </c>
    </row>
    <row r="113" spans="1:11" ht="18.75" customHeight="1">
      <c r="A113" s="69" t="s">
        <v>113</v>
      </c>
      <c r="B113" s="40">
        <v>0</v>
      </c>
      <c r="C113" s="40">
        <v>0</v>
      </c>
      <c r="D113" s="40">
        <v>0</v>
      </c>
      <c r="E113" s="40">
        <v>0</v>
      </c>
      <c r="F113" s="27">
        <v>488934.15</v>
      </c>
      <c r="G113" s="40">
        <v>0</v>
      </c>
      <c r="H113" s="40">
        <v>0</v>
      </c>
      <c r="I113" s="40">
        <v>0</v>
      </c>
      <c r="J113" s="40">
        <v>0</v>
      </c>
      <c r="K113" s="41">
        <f t="shared" si="24"/>
        <v>488934.15</v>
      </c>
    </row>
    <row r="114" spans="1:11" ht="18.75" customHeight="1">
      <c r="A114" s="69" t="s">
        <v>114</v>
      </c>
      <c r="B114" s="40">
        <v>0</v>
      </c>
      <c r="C114" s="40">
        <v>0</v>
      </c>
      <c r="D114" s="40">
        <v>0</v>
      </c>
      <c r="E114" s="40">
        <v>0</v>
      </c>
      <c r="F114" s="40">
        <v>0</v>
      </c>
      <c r="G114" s="27">
        <v>691910.89</v>
      </c>
      <c r="H114" s="40">
        <v>0</v>
      </c>
      <c r="I114" s="40">
        <v>0</v>
      </c>
      <c r="J114" s="40">
        <v>0</v>
      </c>
      <c r="K114" s="41">
        <f t="shared" si="24"/>
        <v>691910.89</v>
      </c>
    </row>
    <row r="115" spans="1:11" ht="18.75" customHeight="1">
      <c r="A115" s="69" t="s">
        <v>115</v>
      </c>
      <c r="B115" s="40">
        <v>0</v>
      </c>
      <c r="C115" s="40">
        <v>0</v>
      </c>
      <c r="D115" s="40">
        <v>0</v>
      </c>
      <c r="E115" s="40">
        <v>0</v>
      </c>
      <c r="F115" s="40">
        <v>0</v>
      </c>
      <c r="G115" s="27">
        <v>60524.76</v>
      </c>
      <c r="H115" s="40">
        <v>0</v>
      </c>
      <c r="I115" s="40">
        <v>0</v>
      </c>
      <c r="J115" s="40">
        <v>0</v>
      </c>
      <c r="K115" s="41">
        <f t="shared" si="24"/>
        <v>60524.76</v>
      </c>
    </row>
    <row r="116" spans="1:11" ht="18.75" customHeight="1">
      <c r="A116" s="69" t="s">
        <v>116</v>
      </c>
      <c r="B116" s="40">
        <v>0</v>
      </c>
      <c r="C116" s="40">
        <v>0</v>
      </c>
      <c r="D116" s="40">
        <v>0</v>
      </c>
      <c r="E116" s="40">
        <v>0</v>
      </c>
      <c r="F116" s="40">
        <v>0</v>
      </c>
      <c r="G116" s="27">
        <v>376418.3</v>
      </c>
      <c r="H116" s="40">
        <v>0</v>
      </c>
      <c r="I116" s="40">
        <v>0</v>
      </c>
      <c r="J116" s="40">
        <v>0</v>
      </c>
      <c r="K116" s="41">
        <f t="shared" si="24"/>
        <v>376418.3</v>
      </c>
    </row>
    <row r="117" spans="1:11" ht="18.75" customHeight="1">
      <c r="A117" s="69" t="s">
        <v>117</v>
      </c>
      <c r="B117" s="40">
        <v>0</v>
      </c>
      <c r="C117" s="40">
        <v>0</v>
      </c>
      <c r="D117" s="40">
        <v>0</v>
      </c>
      <c r="E117" s="40">
        <v>0</v>
      </c>
      <c r="F117" s="40">
        <v>0</v>
      </c>
      <c r="G117" s="27">
        <v>350585.14</v>
      </c>
      <c r="H117" s="40">
        <v>0</v>
      </c>
      <c r="I117" s="40">
        <v>0</v>
      </c>
      <c r="J117" s="40">
        <v>0</v>
      </c>
      <c r="K117" s="41">
        <f t="shared" si="24"/>
        <v>350585.14</v>
      </c>
    </row>
    <row r="118" spans="1:11" ht="18.75" customHeight="1">
      <c r="A118" s="69" t="s">
        <v>118</v>
      </c>
      <c r="B118" s="40">
        <v>0</v>
      </c>
      <c r="C118" s="40">
        <v>0</v>
      </c>
      <c r="D118" s="40">
        <v>0</v>
      </c>
      <c r="E118" s="40">
        <v>0</v>
      </c>
      <c r="F118" s="40">
        <v>0</v>
      </c>
      <c r="G118" s="27">
        <v>870641.97</v>
      </c>
      <c r="H118" s="40">
        <v>0</v>
      </c>
      <c r="I118" s="40">
        <v>0</v>
      </c>
      <c r="J118" s="40">
        <v>0</v>
      </c>
      <c r="K118" s="41">
        <f t="shared" si="24"/>
        <v>870641.97</v>
      </c>
    </row>
    <row r="119" spans="1:11" ht="18.75" customHeight="1">
      <c r="A119" s="69" t="s">
        <v>119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40">
        <v>0</v>
      </c>
      <c r="H119" s="27">
        <v>478206.77</v>
      </c>
      <c r="I119" s="40">
        <v>0</v>
      </c>
      <c r="J119" s="40">
        <v>0</v>
      </c>
      <c r="K119" s="41">
        <f t="shared" si="24"/>
        <v>478206.77</v>
      </c>
    </row>
    <row r="120" spans="1:11" ht="18.75" customHeight="1">
      <c r="A120" s="69" t="s">
        <v>120</v>
      </c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40">
        <v>0</v>
      </c>
      <c r="H120" s="27">
        <v>826442.22</v>
      </c>
      <c r="I120" s="40">
        <v>0</v>
      </c>
      <c r="J120" s="40">
        <v>0</v>
      </c>
      <c r="K120" s="41">
        <f t="shared" si="24"/>
        <v>826442.22</v>
      </c>
    </row>
    <row r="121" spans="1:11" ht="18.75" customHeight="1">
      <c r="A121" s="69" t="s">
        <v>121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27">
        <v>500470.73</v>
      </c>
      <c r="J121" s="40">
        <v>0</v>
      </c>
      <c r="K121" s="41">
        <f t="shared" si="24"/>
        <v>500470.73</v>
      </c>
    </row>
    <row r="122" spans="1:11" ht="18.75" customHeight="1">
      <c r="A122" s="70" t="s">
        <v>122</v>
      </c>
      <c r="B122" s="42">
        <v>0</v>
      </c>
      <c r="C122" s="42">
        <v>0</v>
      </c>
      <c r="D122" s="42">
        <v>0</v>
      </c>
      <c r="E122" s="42">
        <v>0</v>
      </c>
      <c r="F122" s="42">
        <v>0</v>
      </c>
      <c r="G122" s="42">
        <v>0</v>
      </c>
      <c r="H122" s="42">
        <v>0</v>
      </c>
      <c r="I122" s="42">
        <v>0</v>
      </c>
      <c r="J122" s="43">
        <v>775832.85</v>
      </c>
      <c r="K122" s="44">
        <f t="shared" si="24"/>
        <v>775832.85</v>
      </c>
    </row>
    <row r="123" spans="1:11" ht="18.75" customHeight="1">
      <c r="A123" s="39" t="s">
        <v>126</v>
      </c>
      <c r="B123" s="50">
        <v>0</v>
      </c>
      <c r="C123" s="50">
        <v>0</v>
      </c>
      <c r="D123" s="50">
        <v>0</v>
      </c>
      <c r="E123" s="50">
        <v>0</v>
      </c>
      <c r="F123" s="50">
        <v>0</v>
      </c>
      <c r="G123" s="50">
        <v>0</v>
      </c>
      <c r="H123" s="50">
        <v>0</v>
      </c>
      <c r="I123" s="50">
        <v>0</v>
      </c>
      <c r="J123" s="50">
        <f>J97-J122</f>
        <v>0</v>
      </c>
      <c r="K123" s="51"/>
    </row>
    <row r="124" ht="18.75" customHeight="1">
      <c r="A124" s="39" t="s">
        <v>127</v>
      </c>
    </row>
    <row r="125" ht="18.75" customHeight="1">
      <c r="A125" s="39"/>
    </row>
    <row r="126" ht="18.75" customHeight="1">
      <c r="A126" s="39"/>
    </row>
    <row r="127" ht="15.75">
      <c r="A127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2015-04-22T18:23:14Z</dcterms:modified>
  <cp:category/>
  <cp:version/>
  <cp:contentType/>
  <cp:contentStatus/>
</cp:coreProperties>
</file>