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<sst xmlns="http://schemas.openxmlformats.org/spreadsheetml/2006/main" count="126" uniqueCount="126">
  <si>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</si>
  <si>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</si>
  <si>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</si>
  <si>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</si>
  <si>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</si>
  <si>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</si>
  <si>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</si>
  <si>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</si>
  <si>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</si>
  <si>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</si>
  <si>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</si>
  <si>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</si>
  <si>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</si>
  <si>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</si>
  <si>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</si>
  <si>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</si>
  <si>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</si>
  <si>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</si>
  <si>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</si>
  <si>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</si>
  <si>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</si>
  <si>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</si>
  <si>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</si>
  <si>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</si>
  <si>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</si>
  <si>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</si>
  <si>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</si>
  <si>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</si>
  <si>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</si>
  <si>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</si>
  <si>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</si>
  <si>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</si>
  <si>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</si>
  <si>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</si>
  <si>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</si>
  <si>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</si>
  <si>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</si>
  <si>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</si>
  <si>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</si>
  <si>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</si>
  <si>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</si>
  <si>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</si>
  <si>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</si>
  <si>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</si>
  <si>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</si>
  <si>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</si>
  <si>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</si>
  <si>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</si>
  <si>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</si>
  <si>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</si>
  <si>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</si>
  <si>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</si>
  <si>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</si>
  <si>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</si>
  <si>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</si>
  <si>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</si>
  <si>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</si>
  <si>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</si>
  <si>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</si>
  <si>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</si>
  <si>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</si>
  <si>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</si>
  <si>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</si>
  <si>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</si>
  <si>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</si>
  <si>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</si>
  <si>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</si>
  <si>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</si>
  <si>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</si>
  <si>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</si>
  <si>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</si>
  <si>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</si>
  <si>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</si>
  <si>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</si>
  <si>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</si>
  <si>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</si>
  <si>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</si>
  <si>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</si>
  <si>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</si>
  <si>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</si>
  <si>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</si>
  <si>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</si>
  <si>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</si>
  <si>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</si>
  <si>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</si>
  <si>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</si>
  <si>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</si>
  <si>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</si>
  <si>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</si>
  <si>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</si>
  <si>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</si>
  <si>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</si>
  <si>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</si>
  <si>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</si>
  <si>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</si>
  <si>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</si>
  <si>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</si>
  <si>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</si>
  <si>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</si>
  <si>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</si>
  <si>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</si>
  <si>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</si>
  <si>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</si>
  <si>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</si>
  <si>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</si>
  <si>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</si>
  <si>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</si>
  <si>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</si>
  <si>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</si>
  <si>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</si>
  <si>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</si>
  <si>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</si>
  <si>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</si>
  <si>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</si>
  <si>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</si>
  <si>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</si>
  <si>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</si>
  <si>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</si>
  <si>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</si>
  <si>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</si>
  <si>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</si>
  <si>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</si>
  <si>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</si>
  <si>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</si>
  <si>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</si>
  <si>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14/04/15 - VENCIMENTO 22/04/15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</si>
</sst>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621080</v>
      </c>
      <c r="C7" s="9">
        <f t="shared" si="0"/>
        <v>821443</v>
      </c>
      <c r="D7" s="9">
        <f t="shared" si="0"/>
        <v>848556</v>
      </c>
      <c r="E7" s="9">
        <f t="shared" si="0"/>
        <v>566595</v>
      </c>
      <c r="F7" s="9">
        <f t="shared" si="0"/>
        <v>769167</v>
      </c>
      <c r="G7" s="9">
        <f t="shared" si="0"/>
        <v>1265645</v>
      </c>
      <c r="H7" s="9">
        <f t="shared" si="0"/>
        <v>591865</v>
      </c>
      <c r="I7" s="9">
        <f t="shared" si="0"/>
        <v>130333</v>
      </c>
      <c r="J7" s="9">
        <f t="shared" si="0"/>
        <v>318136</v>
      </c>
      <c r="K7" s="9">
        <f t="shared" si="0"/>
        <v>5932820</v>
      </c>
      <c r="L7" s="52"/>
    </row>
    <row r="8" spans="1:11" ht="17.25" customHeight="1">
      <c r="A8" s="10" t="s">
        <v>103</v>
      </c>
      <c r="B8" s="11">
        <f>B9+B12+B16</f>
        <v>375377</v>
      </c>
      <c r="C8" s="11">
        <f aca="true" t="shared" si="1" ref="C8:J8">C9+C12+C16</f>
        <v>509136</v>
      </c>
      <c r="D8" s="11">
        <f t="shared" si="1"/>
        <v>494098</v>
      </c>
      <c r="E8" s="11">
        <f t="shared" si="1"/>
        <v>343740</v>
      </c>
      <c r="F8" s="11">
        <f t="shared" si="1"/>
        <v>442731</v>
      </c>
      <c r="G8" s="11">
        <f t="shared" si="1"/>
        <v>709935</v>
      </c>
      <c r="H8" s="11">
        <f t="shared" si="1"/>
        <v>372675</v>
      </c>
      <c r="I8" s="11">
        <f t="shared" si="1"/>
        <v>73440</v>
      </c>
      <c r="J8" s="11">
        <f t="shared" si="1"/>
        <v>185178</v>
      </c>
      <c r="K8" s="11">
        <f>SUM(B8:J8)</f>
        <v>3506310</v>
      </c>
    </row>
    <row r="9" spans="1:11" ht="17.25" customHeight="1">
      <c r="A9" s="15" t="s">
        <v>17</v>
      </c>
      <c r="B9" s="13">
        <f>+B10+B11</f>
        <v>45369</v>
      </c>
      <c r="C9" s="13">
        <f aca="true" t="shared" si="2" ref="C9:J9">+C10+C11</f>
        <v>64716</v>
      </c>
      <c r="D9" s="13">
        <f t="shared" si="2"/>
        <v>57088</v>
      </c>
      <c r="E9" s="13">
        <f t="shared" si="2"/>
        <v>42008</v>
      </c>
      <c r="F9" s="13">
        <f t="shared" si="2"/>
        <v>47172</v>
      </c>
      <c r="G9" s="13">
        <f t="shared" si="2"/>
        <v>60737</v>
      </c>
      <c r="H9" s="13">
        <f t="shared" si="2"/>
        <v>57101</v>
      </c>
      <c r="I9" s="13">
        <f t="shared" si="2"/>
        <v>10356</v>
      </c>
      <c r="J9" s="13">
        <f t="shared" si="2"/>
        <v>18877</v>
      </c>
      <c r="K9" s="11">
        <f>SUM(B9:J9)</f>
        <v>403424</v>
      </c>
    </row>
    <row r="10" spans="1:11" ht="17.25" customHeight="1">
      <c r="A10" s="29" t="s">
        <v>18</v>
      </c>
      <c r="B10" s="13">
        <v>45369</v>
      </c>
      <c r="C10" s="13">
        <v>64716</v>
      </c>
      <c r="D10" s="13">
        <v>57088</v>
      </c>
      <c r="E10" s="13">
        <v>42008</v>
      </c>
      <c r="F10" s="13">
        <v>47172</v>
      </c>
      <c r="G10" s="13">
        <v>60737</v>
      </c>
      <c r="H10" s="13">
        <v>57101</v>
      </c>
      <c r="I10" s="13">
        <v>10356</v>
      </c>
      <c r="J10" s="13">
        <v>18877</v>
      </c>
      <c r="K10" s="11">
        <f>SUM(B10:J10)</f>
        <v>403424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281624</v>
      </c>
      <c r="C12" s="17">
        <f t="shared" si="3"/>
        <v>378530</v>
      </c>
      <c r="D12" s="17">
        <f t="shared" si="3"/>
        <v>374870</v>
      </c>
      <c r="E12" s="17">
        <f t="shared" si="3"/>
        <v>261449</v>
      </c>
      <c r="F12" s="17">
        <f t="shared" si="3"/>
        <v>342670</v>
      </c>
      <c r="G12" s="17">
        <f t="shared" si="3"/>
        <v>568555</v>
      </c>
      <c r="H12" s="17">
        <f t="shared" si="3"/>
        <v>275307</v>
      </c>
      <c r="I12" s="17">
        <f t="shared" si="3"/>
        <v>52828</v>
      </c>
      <c r="J12" s="17">
        <f t="shared" si="3"/>
        <v>141687</v>
      </c>
      <c r="K12" s="11">
        <f aca="true" t="shared" si="4" ref="K12:K27">SUM(B12:J12)</f>
        <v>2677520</v>
      </c>
    </row>
    <row r="13" spans="1:13" ht="17.25" customHeight="1">
      <c r="A13" s="14" t="s">
        <v>20</v>
      </c>
      <c r="B13" s="13">
        <v>133000</v>
      </c>
      <c r="C13" s="13">
        <v>189132</v>
      </c>
      <c r="D13" s="13">
        <v>190394</v>
      </c>
      <c r="E13" s="13">
        <v>130816</v>
      </c>
      <c r="F13" s="13">
        <v>171351</v>
      </c>
      <c r="G13" s="13">
        <v>269384</v>
      </c>
      <c r="H13" s="13">
        <v>127146</v>
      </c>
      <c r="I13" s="13">
        <v>28192</v>
      </c>
      <c r="J13" s="13">
        <v>72938</v>
      </c>
      <c r="K13" s="11">
        <f t="shared" si="4"/>
        <v>1312353</v>
      </c>
      <c r="L13" s="52"/>
      <c r="M13" s="53"/>
    </row>
    <row r="14" spans="1:12" ht="17.25" customHeight="1">
      <c r="A14" s="14" t="s">
        <v>21</v>
      </c>
      <c r="B14" s="13">
        <v>129953</v>
      </c>
      <c r="C14" s="13">
        <v>161596</v>
      </c>
      <c r="D14" s="13">
        <v>158300</v>
      </c>
      <c r="E14" s="13">
        <v>113122</v>
      </c>
      <c r="F14" s="13">
        <v>151066</v>
      </c>
      <c r="G14" s="13">
        <v>268856</v>
      </c>
      <c r="H14" s="13">
        <v>124419</v>
      </c>
      <c r="I14" s="13">
        <v>19888</v>
      </c>
      <c r="J14" s="13">
        <v>60243</v>
      </c>
      <c r="K14" s="11">
        <f t="shared" si="4"/>
        <v>1187443</v>
      </c>
      <c r="L14" s="52"/>
    </row>
    <row r="15" spans="1:11" ht="17.25" customHeight="1">
      <c r="A15" s="14" t="s">
        <v>22</v>
      </c>
      <c r="B15" s="13">
        <v>18671</v>
      </c>
      <c r="C15" s="13">
        <v>27802</v>
      </c>
      <c r="D15" s="13">
        <v>26176</v>
      </c>
      <c r="E15" s="13">
        <v>17511</v>
      </c>
      <c r="F15" s="13">
        <v>20253</v>
      </c>
      <c r="G15" s="13">
        <v>30315</v>
      </c>
      <c r="H15" s="13">
        <v>23742</v>
      </c>
      <c r="I15" s="13">
        <v>4748</v>
      </c>
      <c r="J15" s="13">
        <v>8506</v>
      </c>
      <c r="K15" s="11">
        <f t="shared" si="4"/>
        <v>177724</v>
      </c>
    </row>
    <row r="16" spans="1:11" ht="17.25" customHeight="1">
      <c r="A16" s="15" t="s">
        <v>99</v>
      </c>
      <c r="B16" s="13">
        <f>B17+B18+B19</f>
        <v>48384</v>
      </c>
      <c r="C16" s="13">
        <f aca="true" t="shared" si="5" ref="C16:J16">C17+C18+C19</f>
        <v>65890</v>
      </c>
      <c r="D16" s="13">
        <f t="shared" si="5"/>
        <v>62140</v>
      </c>
      <c r="E16" s="13">
        <f t="shared" si="5"/>
        <v>40283</v>
      </c>
      <c r="F16" s="13">
        <f t="shared" si="5"/>
        <v>52889</v>
      </c>
      <c r="G16" s="13">
        <f t="shared" si="5"/>
        <v>80643</v>
      </c>
      <c r="H16" s="13">
        <f t="shared" si="5"/>
        <v>40267</v>
      </c>
      <c r="I16" s="13">
        <f t="shared" si="5"/>
        <v>10256</v>
      </c>
      <c r="J16" s="13">
        <f t="shared" si="5"/>
        <v>24614</v>
      </c>
      <c r="K16" s="11">
        <f t="shared" si="4"/>
        <v>425366</v>
      </c>
    </row>
    <row r="17" spans="1:11" ht="17.25" customHeight="1">
      <c r="A17" s="14" t="s">
        <v>100</v>
      </c>
      <c r="B17" s="13">
        <v>10307</v>
      </c>
      <c r="C17" s="13">
        <v>13671</v>
      </c>
      <c r="D17" s="13">
        <v>12434</v>
      </c>
      <c r="E17" s="13">
        <v>9221</v>
      </c>
      <c r="F17" s="13">
        <v>12741</v>
      </c>
      <c r="G17" s="13">
        <v>21400</v>
      </c>
      <c r="H17" s="13">
        <v>10646</v>
      </c>
      <c r="I17" s="13">
        <v>2244</v>
      </c>
      <c r="J17" s="13">
        <v>4641</v>
      </c>
      <c r="K17" s="11">
        <f t="shared" si="4"/>
        <v>97305</v>
      </c>
    </row>
    <row r="18" spans="1:11" ht="17.25" customHeight="1">
      <c r="A18" s="14" t="s">
        <v>101</v>
      </c>
      <c r="B18" s="13">
        <v>1679</v>
      </c>
      <c r="C18" s="13">
        <v>1847</v>
      </c>
      <c r="D18" s="13">
        <v>1999</v>
      </c>
      <c r="E18" s="13">
        <v>1649</v>
      </c>
      <c r="F18" s="13">
        <v>2029</v>
      </c>
      <c r="G18" s="13">
        <v>4136</v>
      </c>
      <c r="H18" s="13">
        <v>1384</v>
      </c>
      <c r="I18" s="13">
        <v>357</v>
      </c>
      <c r="J18" s="13">
        <v>686</v>
      </c>
      <c r="K18" s="11">
        <f t="shared" si="4"/>
        <v>15766</v>
      </c>
    </row>
    <row r="19" spans="1:11" ht="17.25" customHeight="1">
      <c r="A19" s="14" t="s">
        <v>102</v>
      </c>
      <c r="B19" s="13">
        <v>36398</v>
      </c>
      <c r="C19" s="13">
        <v>50372</v>
      </c>
      <c r="D19" s="13">
        <v>47707</v>
      </c>
      <c r="E19" s="13">
        <v>29413</v>
      </c>
      <c r="F19" s="13">
        <v>38119</v>
      </c>
      <c r="G19" s="13">
        <v>55107</v>
      </c>
      <c r="H19" s="13">
        <v>28237</v>
      </c>
      <c r="I19" s="13">
        <v>7655</v>
      </c>
      <c r="J19" s="13">
        <v>19287</v>
      </c>
      <c r="K19" s="11">
        <f t="shared" si="4"/>
        <v>312295</v>
      </c>
    </row>
    <row r="20" spans="1:11" ht="17.25" customHeight="1">
      <c r="A20" s="16" t="s">
        <v>23</v>
      </c>
      <c r="B20" s="11">
        <f>+B21+B22+B23</f>
        <v>190413</v>
      </c>
      <c r="C20" s="11">
        <f aca="true" t="shared" si="6" ref="C20:J20">+C21+C22+C23</f>
        <v>224674</v>
      </c>
      <c r="D20" s="11">
        <f t="shared" si="6"/>
        <v>255239</v>
      </c>
      <c r="E20" s="11">
        <f t="shared" si="6"/>
        <v>161182</v>
      </c>
      <c r="F20" s="11">
        <f t="shared" si="6"/>
        <v>252480</v>
      </c>
      <c r="G20" s="11">
        <f t="shared" si="6"/>
        <v>465468</v>
      </c>
      <c r="H20" s="11">
        <f t="shared" si="6"/>
        <v>165386</v>
      </c>
      <c r="I20" s="11">
        <f t="shared" si="6"/>
        <v>38558</v>
      </c>
      <c r="J20" s="11">
        <f t="shared" si="6"/>
        <v>91516</v>
      </c>
      <c r="K20" s="11">
        <f t="shared" si="4"/>
        <v>1844916</v>
      </c>
    </row>
    <row r="21" spans="1:12" ht="17.25" customHeight="1">
      <c r="A21" s="12" t="s">
        <v>24</v>
      </c>
      <c r="B21" s="13">
        <v>101698</v>
      </c>
      <c r="C21" s="13">
        <v>130492</v>
      </c>
      <c r="D21" s="13">
        <v>147421</v>
      </c>
      <c r="E21" s="13">
        <v>92580</v>
      </c>
      <c r="F21" s="13">
        <v>142892</v>
      </c>
      <c r="G21" s="13">
        <v>245269</v>
      </c>
      <c r="H21" s="13">
        <v>92900</v>
      </c>
      <c r="I21" s="13">
        <v>23310</v>
      </c>
      <c r="J21" s="13">
        <v>52068</v>
      </c>
      <c r="K21" s="11">
        <f t="shared" si="4"/>
        <v>1028630</v>
      </c>
      <c r="L21" s="52"/>
    </row>
    <row r="22" spans="1:12" ht="17.25" customHeight="1">
      <c r="A22" s="12" t="s">
        <v>25</v>
      </c>
      <c r="B22" s="13">
        <v>79492</v>
      </c>
      <c r="C22" s="13">
        <v>82792</v>
      </c>
      <c r="D22" s="13">
        <v>94784</v>
      </c>
      <c r="E22" s="13">
        <v>61384</v>
      </c>
      <c r="F22" s="13">
        <v>99424</v>
      </c>
      <c r="G22" s="13">
        <v>202453</v>
      </c>
      <c r="H22" s="13">
        <v>63438</v>
      </c>
      <c r="I22" s="13">
        <v>13132</v>
      </c>
      <c r="J22" s="13">
        <v>35200</v>
      </c>
      <c r="K22" s="11">
        <f t="shared" si="4"/>
        <v>732099</v>
      </c>
      <c r="L22" s="52"/>
    </row>
    <row r="23" spans="1:11" ht="17.25" customHeight="1">
      <c r="A23" s="12" t="s">
        <v>26</v>
      </c>
      <c r="B23" s="13">
        <v>9223</v>
      </c>
      <c r="C23" s="13">
        <v>11390</v>
      </c>
      <c r="D23" s="13">
        <v>13034</v>
      </c>
      <c r="E23" s="13">
        <v>7218</v>
      </c>
      <c r="F23" s="13">
        <v>10164</v>
      </c>
      <c r="G23" s="13">
        <v>17746</v>
      </c>
      <c r="H23" s="13">
        <v>9048</v>
      </c>
      <c r="I23" s="13">
        <v>2116</v>
      </c>
      <c r="J23" s="13">
        <v>4248</v>
      </c>
      <c r="K23" s="11">
        <f t="shared" si="4"/>
        <v>84187</v>
      </c>
    </row>
    <row r="24" spans="1:11" ht="17.25" customHeight="1">
      <c r="A24" s="16" t="s">
        <v>27</v>
      </c>
      <c r="B24" s="13">
        <v>55290</v>
      </c>
      <c r="C24" s="13">
        <v>87633</v>
      </c>
      <c r="D24" s="13">
        <v>99219</v>
      </c>
      <c r="E24" s="13">
        <v>61673</v>
      </c>
      <c r="F24" s="13">
        <v>73956</v>
      </c>
      <c r="G24" s="13">
        <v>90242</v>
      </c>
      <c r="H24" s="13">
        <v>45471</v>
      </c>
      <c r="I24" s="13">
        <v>18335</v>
      </c>
      <c r="J24" s="13">
        <v>41442</v>
      </c>
      <c r="K24" s="11">
        <f t="shared" si="4"/>
        <v>573261</v>
      </c>
    </row>
    <row r="25" spans="1:12" ht="17.25" customHeight="1">
      <c r="A25" s="12" t="s">
        <v>28</v>
      </c>
      <c r="B25" s="13">
        <v>35386</v>
      </c>
      <c r="C25" s="13">
        <v>56085</v>
      </c>
      <c r="D25" s="13">
        <v>63500</v>
      </c>
      <c r="E25" s="13">
        <v>39471</v>
      </c>
      <c r="F25" s="13">
        <v>47332</v>
      </c>
      <c r="G25" s="13">
        <v>57755</v>
      </c>
      <c r="H25" s="13">
        <v>29101</v>
      </c>
      <c r="I25" s="13">
        <v>11734</v>
      </c>
      <c r="J25" s="13">
        <v>26523</v>
      </c>
      <c r="K25" s="11">
        <f t="shared" si="4"/>
        <v>366887</v>
      </c>
      <c r="L25" s="52"/>
    </row>
    <row r="26" spans="1:12" ht="17.25" customHeight="1">
      <c r="A26" s="12" t="s">
        <v>29</v>
      </c>
      <c r="B26" s="13">
        <v>19904</v>
      </c>
      <c r="C26" s="13">
        <v>31548</v>
      </c>
      <c r="D26" s="13">
        <v>35719</v>
      </c>
      <c r="E26" s="13">
        <v>22202</v>
      </c>
      <c r="F26" s="13">
        <v>26624</v>
      </c>
      <c r="G26" s="13">
        <v>32487</v>
      </c>
      <c r="H26" s="13">
        <v>16370</v>
      </c>
      <c r="I26" s="13">
        <v>6601</v>
      </c>
      <c r="J26" s="13">
        <v>14919</v>
      </c>
      <c r="K26" s="11">
        <f t="shared" si="4"/>
        <v>206374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8333</v>
      </c>
      <c r="I27" s="11">
        <v>0</v>
      </c>
      <c r="J27" s="11">
        <v>0</v>
      </c>
      <c r="K27" s="11">
        <f t="shared" si="4"/>
        <v>8333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-0.00462579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7678</v>
      </c>
      <c r="I35" s="19">
        <v>0</v>
      </c>
      <c r="J35" s="19">
        <v>0</v>
      </c>
      <c r="K35" s="23">
        <f>SUM(B35:J35)</f>
        <v>7678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4091.68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6796.64</v>
      </c>
      <c r="H39" s="23">
        <f t="shared" si="8"/>
        <v>3715.04</v>
      </c>
      <c r="I39" s="23">
        <f t="shared" si="8"/>
        <v>1065.72</v>
      </c>
      <c r="J39" s="23">
        <f t="shared" si="8"/>
        <v>2135.72</v>
      </c>
      <c r="K39" s="23">
        <f aca="true" t="shared" si="9" ref="K39:K44">SUM(B39:J39)</f>
        <v>36790.88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3244.24</v>
      </c>
      <c r="F43" s="65">
        <f t="shared" si="10"/>
        <v>4716.56</v>
      </c>
      <c r="G43" s="65">
        <f t="shared" si="10"/>
        <v>6796.64</v>
      </c>
      <c r="H43" s="65">
        <f t="shared" si="10"/>
        <v>3715.04</v>
      </c>
      <c r="I43" s="65">
        <f t="shared" si="10"/>
        <v>1065.72</v>
      </c>
      <c r="J43" s="65">
        <f t="shared" si="10"/>
        <v>2135.72</v>
      </c>
      <c r="K43" s="65">
        <f t="shared" si="9"/>
        <v>36790.88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1227</v>
      </c>
      <c r="E44" s="67">
        <v>758</v>
      </c>
      <c r="F44" s="67">
        <v>1102</v>
      </c>
      <c r="G44" s="67">
        <v>1588</v>
      </c>
      <c r="H44" s="67">
        <v>868</v>
      </c>
      <c r="I44" s="67">
        <v>249</v>
      </c>
      <c r="J44" s="67">
        <v>499</v>
      </c>
      <c r="K44" s="67">
        <f t="shared" si="9"/>
        <v>8596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1517653.49</v>
      </c>
      <c r="C47" s="22">
        <f aca="true" t="shared" si="11" ref="C47:H47">+C48+C56</f>
        <v>2285412.87</v>
      </c>
      <c r="D47" s="22">
        <f t="shared" si="11"/>
        <v>2656771.57</v>
      </c>
      <c r="E47" s="22">
        <f t="shared" si="11"/>
        <v>1515331.24</v>
      </c>
      <c r="F47" s="22">
        <f t="shared" si="11"/>
        <v>1991606.2200000002</v>
      </c>
      <c r="G47" s="22">
        <f t="shared" si="11"/>
        <v>2815832.14</v>
      </c>
      <c r="H47" s="22">
        <f t="shared" si="11"/>
        <v>1521289.67</v>
      </c>
      <c r="I47" s="22">
        <f>+I48+I56</f>
        <v>584154.44</v>
      </c>
      <c r="J47" s="22">
        <f>+J48+J56</f>
        <v>859939.16</v>
      </c>
      <c r="K47" s="22">
        <f>SUM(B47:J47)</f>
        <v>15747990.8</v>
      </c>
    </row>
    <row r="48" spans="1:11" ht="17.25" customHeight="1">
      <c r="A48" s="16" t="s">
        <v>46</v>
      </c>
      <c r="B48" s="23">
        <f>SUM(B49:B55)</f>
        <v>1500211.3</v>
      </c>
      <c r="C48" s="23">
        <f aca="true" t="shared" si="12" ref="C48:H48">SUM(C49:C55)</f>
        <v>2263268.3000000003</v>
      </c>
      <c r="D48" s="23">
        <f t="shared" si="12"/>
        <v>2631425.6399999997</v>
      </c>
      <c r="E48" s="23">
        <f t="shared" si="12"/>
        <v>1494344.92</v>
      </c>
      <c r="F48" s="23">
        <f t="shared" si="12"/>
        <v>1969734.61</v>
      </c>
      <c r="G48" s="23">
        <f t="shared" si="12"/>
        <v>2788051.52</v>
      </c>
      <c r="H48" s="23">
        <f t="shared" si="12"/>
        <v>1502656.0899999999</v>
      </c>
      <c r="I48" s="23">
        <f>SUM(I49:I55)</f>
        <v>584154.44</v>
      </c>
      <c r="J48" s="23">
        <f>SUM(J49:J55)</f>
        <v>846759.76</v>
      </c>
      <c r="K48" s="23">
        <f aca="true" t="shared" si="13" ref="K48:K56">SUM(B48:J48)</f>
        <v>15580606.579999998</v>
      </c>
    </row>
    <row r="49" spans="1:11" ht="17.25" customHeight="1">
      <c r="A49" s="34" t="s">
        <v>47</v>
      </c>
      <c r="B49" s="23">
        <f aca="true" t="shared" si="14" ref="B49:H49">ROUND(B30*B7,2)</f>
        <v>1499100.8</v>
      </c>
      <c r="C49" s="23">
        <f t="shared" si="14"/>
        <v>2256503.92</v>
      </c>
      <c r="D49" s="23">
        <f t="shared" si="14"/>
        <v>2630099.32</v>
      </c>
      <c r="E49" s="23">
        <f t="shared" si="14"/>
        <v>1493544.42</v>
      </c>
      <c r="F49" s="23">
        <f t="shared" si="14"/>
        <v>1968298.35</v>
      </c>
      <c r="G49" s="23">
        <f t="shared" si="14"/>
        <v>2786190.9</v>
      </c>
      <c r="H49" s="23">
        <f t="shared" si="14"/>
        <v>1493985.63</v>
      </c>
      <c r="I49" s="23">
        <f>ROUND(I30*I7,2)</f>
        <v>583983.07</v>
      </c>
      <c r="J49" s="23">
        <f>ROUND(J30*J7,2)</f>
        <v>845191.91</v>
      </c>
      <c r="K49" s="23">
        <f t="shared" si="13"/>
        <v>15556898.32</v>
      </c>
    </row>
    <row r="50" spans="1:11" ht="17.25" customHeight="1">
      <c r="A50" s="34" t="s">
        <v>48</v>
      </c>
      <c r="B50" s="19">
        <v>0</v>
      </c>
      <c r="C50" s="23">
        <f>ROUND(C31*C7,2)</f>
        <v>5015.73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5015.73</v>
      </c>
    </row>
    <row r="51" spans="1:11" ht="17.25" customHeight="1">
      <c r="A51" s="68" t="s">
        <v>110</v>
      </c>
      <c r="B51" s="69">
        <f>ROUND(B32*B7,2)</f>
        <v>-2981.18</v>
      </c>
      <c r="C51" s="69">
        <f>ROUND(C32*C7,2)</f>
        <v>-4025.07</v>
      </c>
      <c r="D51" s="69">
        <f aca="true" t="shared" si="15" ref="D51:J51">ROUND(D32*D7,2)</f>
        <v>-3925.24</v>
      </c>
      <c r="E51" s="69">
        <f t="shared" si="15"/>
        <v>-2443.74</v>
      </c>
      <c r="F51" s="69">
        <f t="shared" si="15"/>
        <v>-3280.3</v>
      </c>
      <c r="G51" s="69">
        <f t="shared" si="15"/>
        <v>-4936.02</v>
      </c>
      <c r="H51" s="69">
        <f t="shared" si="15"/>
        <v>-2722.58</v>
      </c>
      <c r="I51" s="69">
        <f t="shared" si="15"/>
        <v>-894.35</v>
      </c>
      <c r="J51" s="69">
        <f t="shared" si="15"/>
        <v>-567.87</v>
      </c>
      <c r="K51" s="69">
        <f>SUM(B51:J51)</f>
        <v>-25776.349999999995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7678</v>
      </c>
      <c r="I53" s="31">
        <f>+I35</f>
        <v>0</v>
      </c>
      <c r="J53" s="31">
        <f>+J35</f>
        <v>0</v>
      </c>
      <c r="K53" s="23">
        <f t="shared" si="13"/>
        <v>7678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6796.64</v>
      </c>
      <c r="H55" s="36">
        <v>3715.04</v>
      </c>
      <c r="I55" s="36">
        <v>1065.72</v>
      </c>
      <c r="J55" s="19">
        <v>2135.72</v>
      </c>
      <c r="K55" s="23">
        <f t="shared" si="13"/>
        <v>36790.88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-172912.65</v>
      </c>
      <c r="C60" s="35">
        <f t="shared" si="16"/>
        <v>-248457.22</v>
      </c>
      <c r="D60" s="35">
        <f t="shared" si="16"/>
        <v>-221953.08000000002</v>
      </c>
      <c r="E60" s="35">
        <f t="shared" si="16"/>
        <v>-174020.51</v>
      </c>
      <c r="F60" s="35">
        <f t="shared" si="16"/>
        <v>-185797.74</v>
      </c>
      <c r="G60" s="35">
        <f t="shared" si="16"/>
        <v>-242812.11</v>
      </c>
      <c r="H60" s="35">
        <f t="shared" si="16"/>
        <v>-214480.66</v>
      </c>
      <c r="I60" s="35">
        <f t="shared" si="16"/>
        <v>-80795.57999999999</v>
      </c>
      <c r="J60" s="35">
        <f t="shared" si="16"/>
        <v>-92275.4</v>
      </c>
      <c r="K60" s="35">
        <f>SUM(B60:J60)</f>
        <v>-1633504.95</v>
      </c>
    </row>
    <row r="61" spans="1:11" ht="18.75" customHeight="1">
      <c r="A61" s="16" t="s">
        <v>78</v>
      </c>
      <c r="B61" s="35">
        <f aca="true" t="shared" si="17" ref="B61:J61">B62+B63+B64+B65+B66+B67</f>
        <v>-158791.5</v>
      </c>
      <c r="C61" s="35">
        <f t="shared" si="17"/>
        <v>-226506</v>
      </c>
      <c r="D61" s="35">
        <f t="shared" si="17"/>
        <v>-199808</v>
      </c>
      <c r="E61" s="35">
        <f t="shared" si="17"/>
        <v>-147028</v>
      </c>
      <c r="F61" s="35">
        <f t="shared" si="17"/>
        <v>-165102</v>
      </c>
      <c r="G61" s="35">
        <f t="shared" si="17"/>
        <v>-212579.5</v>
      </c>
      <c r="H61" s="35">
        <f t="shared" si="17"/>
        <v>-199853.5</v>
      </c>
      <c r="I61" s="35">
        <f t="shared" si="17"/>
        <v>-36246</v>
      </c>
      <c r="J61" s="35">
        <f t="shared" si="17"/>
        <v>-66069.5</v>
      </c>
      <c r="K61" s="35">
        <f aca="true" t="shared" si="18" ref="K61:K94">SUM(B61:J61)</f>
        <v>-1411984</v>
      </c>
    </row>
    <row r="62" spans="1:11" ht="18.75" customHeight="1">
      <c r="A62" s="12" t="s">
        <v>79</v>
      </c>
      <c r="B62" s="35">
        <f>-ROUND(B9*$D$3,2)</f>
        <v>-158791.5</v>
      </c>
      <c r="C62" s="35">
        <f aca="true" t="shared" si="19" ref="C62:J62">-ROUND(C9*$D$3,2)</f>
        <v>-226506</v>
      </c>
      <c r="D62" s="35">
        <f t="shared" si="19"/>
        <v>-199808</v>
      </c>
      <c r="E62" s="35">
        <f t="shared" si="19"/>
        <v>-147028</v>
      </c>
      <c r="F62" s="35">
        <f t="shared" si="19"/>
        <v>-165102</v>
      </c>
      <c r="G62" s="35">
        <f t="shared" si="19"/>
        <v>-212579.5</v>
      </c>
      <c r="H62" s="35">
        <f t="shared" si="19"/>
        <v>-199853.5</v>
      </c>
      <c r="I62" s="35">
        <f t="shared" si="19"/>
        <v>-36246</v>
      </c>
      <c r="J62" s="35">
        <f t="shared" si="19"/>
        <v>-66069.5</v>
      </c>
      <c r="K62" s="35">
        <f t="shared" si="18"/>
        <v>-1411984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-14121.15</v>
      </c>
      <c r="C68" s="35">
        <f t="shared" si="20"/>
        <v>-21951.22</v>
      </c>
      <c r="D68" s="35">
        <f t="shared" si="20"/>
        <v>-22145.08</v>
      </c>
      <c r="E68" s="35">
        <f t="shared" si="20"/>
        <v>-26992.510000000002</v>
      </c>
      <c r="F68" s="35">
        <f t="shared" si="20"/>
        <v>-20695.74</v>
      </c>
      <c r="G68" s="35">
        <f t="shared" si="20"/>
        <v>-30232.61</v>
      </c>
      <c r="H68" s="35">
        <f t="shared" si="20"/>
        <v>-14627.16</v>
      </c>
      <c r="I68" s="35">
        <f t="shared" si="20"/>
        <v>-44549.579999999994</v>
      </c>
      <c r="J68" s="35">
        <f t="shared" si="20"/>
        <v>-26205.9</v>
      </c>
      <c r="K68" s="35">
        <f t="shared" si="18"/>
        <v>-221520.94999999998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-14814.51</v>
      </c>
      <c r="C73" s="35">
        <v>-21505.91</v>
      </c>
      <c r="D73" s="35">
        <v>-20330.39</v>
      </c>
      <c r="E73" s="35">
        <v>-14256.9</v>
      </c>
      <c r="F73" s="35">
        <v>-19591.93</v>
      </c>
      <c r="G73" s="35">
        <v>-29855.09</v>
      </c>
      <c r="H73" s="35">
        <v>-14618.6</v>
      </c>
      <c r="I73" s="35">
        <v>-5139.11</v>
      </c>
      <c r="J73" s="35">
        <v>-10594.71</v>
      </c>
      <c r="K73" s="48">
        <f t="shared" si="18"/>
        <v>-150707.14999999997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693.36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-359.52</v>
      </c>
      <c r="H91" s="35">
        <v>-8.56</v>
      </c>
      <c r="I91" s="35">
        <v>0</v>
      </c>
      <c r="J91" s="35">
        <v>-218.28</v>
      </c>
      <c r="K91" s="35">
        <f t="shared" si="18"/>
        <v>-1750.52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-12577.25</v>
      </c>
      <c r="F92" s="19">
        <v>0</v>
      </c>
      <c r="G92" s="19">
        <v>0</v>
      </c>
      <c r="H92" s="19">
        <v>0</v>
      </c>
      <c r="I92" s="48">
        <v>-7360.35</v>
      </c>
      <c r="J92" s="48">
        <v>-15392.91</v>
      </c>
      <c r="K92" s="48">
        <f t="shared" si="18"/>
        <v>-35330.509999999995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1344740.84</v>
      </c>
      <c r="C97" s="24">
        <f t="shared" si="21"/>
        <v>2036955.6500000004</v>
      </c>
      <c r="D97" s="24">
        <f t="shared" si="21"/>
        <v>2434818.4899999998</v>
      </c>
      <c r="E97" s="24">
        <f t="shared" si="21"/>
        <v>1341310.73</v>
      </c>
      <c r="F97" s="24">
        <f t="shared" si="21"/>
        <v>1805808.4800000002</v>
      </c>
      <c r="G97" s="24">
        <f t="shared" si="21"/>
        <v>2573020.0300000003</v>
      </c>
      <c r="H97" s="24">
        <f t="shared" si="21"/>
        <v>1306809.01</v>
      </c>
      <c r="I97" s="24">
        <f>+I98+I99</f>
        <v>503358.8599999999</v>
      </c>
      <c r="J97" s="24">
        <f>+J98+J99</f>
        <v>767663.76</v>
      </c>
      <c r="K97" s="48">
        <f>SUM(B97:J97)</f>
        <v>14114485.850000001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1327298.6500000001</v>
      </c>
      <c r="C98" s="24">
        <f t="shared" si="22"/>
        <v>2014811.0800000003</v>
      </c>
      <c r="D98" s="24">
        <f t="shared" si="22"/>
        <v>2409472.5599999996</v>
      </c>
      <c r="E98" s="24">
        <f t="shared" si="22"/>
        <v>1320324.41</v>
      </c>
      <c r="F98" s="24">
        <f t="shared" si="22"/>
        <v>1783936.87</v>
      </c>
      <c r="G98" s="24">
        <f t="shared" si="22"/>
        <v>2545239.41</v>
      </c>
      <c r="H98" s="24">
        <f t="shared" si="22"/>
        <v>1288175.43</v>
      </c>
      <c r="I98" s="24">
        <f t="shared" si="22"/>
        <v>503358.8599999999</v>
      </c>
      <c r="J98" s="24">
        <f t="shared" si="22"/>
        <v>754484.36</v>
      </c>
      <c r="K98" s="48">
        <f>SUM(B98:J98)</f>
        <v>13947101.629999999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14114485.89</v>
      </c>
      <c r="L105" s="54"/>
    </row>
    <row r="106" spans="1:11" ht="18.75" customHeight="1">
      <c r="A106" s="26" t="s">
        <v>74</v>
      </c>
      <c r="B106" s="27">
        <v>180052.25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180052.25</v>
      </c>
    </row>
    <row r="107" spans="1:11" ht="18.75" customHeight="1">
      <c r="A107" s="26" t="s">
        <v>75</v>
      </c>
      <c r="B107" s="27">
        <v>1164688.59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1164688.59</v>
      </c>
    </row>
    <row r="108" spans="1:11" ht="18.75" customHeight="1">
      <c r="A108" s="26" t="s">
        <v>76</v>
      </c>
      <c r="B108" s="40">
        <v>0</v>
      </c>
      <c r="C108" s="27">
        <f>+C97</f>
        <v>2036955.6500000004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2036955.6500000004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2434818.4899999998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2434818.4899999998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1341310.73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1341310.73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331704.48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331704.48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626705.61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626705.61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847398.4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847398.4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751834.2</v>
      </c>
      <c r="H114" s="40">
        <v>0</v>
      </c>
      <c r="I114" s="40">
        <v>0</v>
      </c>
      <c r="J114" s="40">
        <v>0</v>
      </c>
      <c r="K114" s="41">
        <f t="shared" si="24"/>
        <v>751834.2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59486.58</v>
      </c>
      <c r="H115" s="40">
        <v>0</v>
      </c>
      <c r="I115" s="40">
        <v>0</v>
      </c>
      <c r="J115" s="40">
        <v>0</v>
      </c>
      <c r="K115" s="41">
        <f t="shared" si="24"/>
        <v>59486.58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403784.42</v>
      </c>
      <c r="H116" s="40">
        <v>0</v>
      </c>
      <c r="I116" s="40">
        <v>0</v>
      </c>
      <c r="J116" s="40">
        <v>0</v>
      </c>
      <c r="K116" s="41">
        <f t="shared" si="24"/>
        <v>403784.42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379008.84</v>
      </c>
      <c r="H117" s="40">
        <v>0</v>
      </c>
      <c r="I117" s="40">
        <v>0</v>
      </c>
      <c r="J117" s="40">
        <v>0</v>
      </c>
      <c r="K117" s="41">
        <f t="shared" si="24"/>
        <v>379008.84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978906.01</v>
      </c>
      <c r="H118" s="40">
        <v>0</v>
      </c>
      <c r="I118" s="40">
        <v>0</v>
      </c>
      <c r="J118" s="40">
        <v>0</v>
      </c>
      <c r="K118" s="41">
        <f t="shared" si="24"/>
        <v>978906.01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483001.96</v>
      </c>
      <c r="I119" s="40">
        <v>0</v>
      </c>
      <c r="J119" s="40">
        <v>0</v>
      </c>
      <c r="K119" s="41">
        <f t="shared" si="24"/>
        <v>483001.96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823807.06</v>
      </c>
      <c r="I120" s="40">
        <v>0</v>
      </c>
      <c r="J120" s="40">
        <v>0</v>
      </c>
      <c r="K120" s="41">
        <f t="shared" si="24"/>
        <v>823807.06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503358.86</v>
      </c>
      <c r="J121" s="40">
        <v>0</v>
      </c>
      <c r="K121" s="41">
        <f t="shared" si="24"/>
        <v>503358.86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767663.76</v>
      </c>
      <c r="K122" s="44">
        <f t="shared" si="24"/>
        <v>767663.76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2015-04-22T13:12:27Z</dcterms:modified>
  <cp:category/>
  <cp:version/>
  <cp:contentType/>
  <cp:contentStatus/>
</cp:coreProperties>
</file>