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<sst xmlns="http://schemas.openxmlformats.org/spreadsheetml/2006/main" count="128" uniqueCount="128">
  <si>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</si>
  <si>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</si>
  <si>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</si>
  <si>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</si>
  <si>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</si>
  <si>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</si>
  <si>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</si>
  <si>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</si>
  <si>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</si>
  <si>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</si>
  <si>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</si>
  <si>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</si>
  <si>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</si>
  <si>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</si>
  <si>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</si>
  <si>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</si>
  <si>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</si>
  <si>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</si>
  <si>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</si>
  <si>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</si>
  <si>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</si>
  <si>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</si>
  <si>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</si>
  <si>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</si>
  <si>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</si>
  <si>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</si>
  <si>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</si>
  <si>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</si>
  <si>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</si>
  <si>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</si>
  <si>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</si>
  <si>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</si>
  <si>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</si>
  <si>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</si>
  <si>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</si>
  <si>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</si>
  <si>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</si>
  <si>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</si>
  <si>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</si>
  <si>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</si>
  <si>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</si>
  <si>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</si>
  <si>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</si>
  <si>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</si>
  <si>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</si>
  <si>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</si>
  <si>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</si>
  <si>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</si>
  <si>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</si>
  <si>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</si>
  <si>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</si>
  <si>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</si>
  <si>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</si>
  <si>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</si>
  <si>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</si>
  <si>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</si>
  <si>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</si>
  <si>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</si>
  <si>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</si>
  <si>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</si>
  <si>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</si>
  <si>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</si>
  <si>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</si>
  <si>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</si>
  <si>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</si>
  <si>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</si>
  <si>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</si>
  <si>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</si>
  <si>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</si>
  <si>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</si>
  <si>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</si>
  <si>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</si>
  <si>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</si>
  <si>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</si>
  <si>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</si>
  <si>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</si>
  <si>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</si>
  <si>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</si>
  <si>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</si>
  <si>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</si>
  <si>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</si>
  <si>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</si>
  <si>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</si>
  <si>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</si>
  <si>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</si>
  <si>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</si>
  <si>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</si>
  <si>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</si>
  <si>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</si>
  <si>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</si>
  <si>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</si>
  <si>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</si>
  <si>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</si>
  <si>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</si>
  <si>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</si>
  <si>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</si>
  <si>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</si>
  <si>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</si>
  <si>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</si>
  <si>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</si>
  <si>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</si>
  <si>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</si>
  <si>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</si>
  <si>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</si>
  <si>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</si>
  <si>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</si>
  <si>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</si>
  <si>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</si>
  <si>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</si>
  <si>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</si>
  <si>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</si>
  <si>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</si>
  <si>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</si>
  <si>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</si>
  <si>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</si>
  <si>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</si>
  <si>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</si>
  <si>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</si>
  <si>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</si>
  <si>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</si>
  <si>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</si>
  <si>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</si>
  <si>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</si>
  <si>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</si>
  <si>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13/04/15 - VENCIMENTO 20/04/15</t>
  </si>
  <si>
    <t>6.3. Revisão de Remuneração pelo Transporte Coletivo  (1)</t>
  </si>
  <si>
    <t>Nota:</t>
  </si>
  <si>
    <t>(1) - Passageiros transportados, processados pelo sistema de bilhetagem eletrônica, referentes ao período de operação de 10 a 12/04/15. (169.346 passageiros).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</si>
</sst>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96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8" t="s">
        <v>95</v>
      </c>
      <c r="J5" s="78" t="s">
        <v>94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604473</v>
      </c>
      <c r="C7" s="9">
        <f t="shared" si="0"/>
        <v>811641</v>
      </c>
      <c r="D7" s="9">
        <f t="shared" si="0"/>
        <v>845102</v>
      </c>
      <c r="E7" s="9">
        <f t="shared" si="0"/>
        <v>556812</v>
      </c>
      <c r="F7" s="9">
        <f t="shared" si="0"/>
        <v>757987</v>
      </c>
      <c r="G7" s="9">
        <f t="shared" si="0"/>
        <v>1240509</v>
      </c>
      <c r="H7" s="9">
        <f t="shared" si="0"/>
        <v>574174</v>
      </c>
      <c r="I7" s="9">
        <f t="shared" si="0"/>
        <v>129175</v>
      </c>
      <c r="J7" s="9">
        <f t="shared" si="0"/>
        <v>314477</v>
      </c>
      <c r="K7" s="9">
        <f t="shared" si="0"/>
        <v>5834350</v>
      </c>
      <c r="L7" s="52"/>
    </row>
    <row r="8" spans="1:11" ht="17.25" customHeight="1">
      <c r="A8" s="10" t="s">
        <v>102</v>
      </c>
      <c r="B8" s="11">
        <f>B9+B12+B16</f>
        <v>366416</v>
      </c>
      <c r="C8" s="11">
        <f aca="true" t="shared" si="1" ref="C8:J8">C9+C12+C16</f>
        <v>503039</v>
      </c>
      <c r="D8" s="11">
        <f t="shared" si="1"/>
        <v>492299</v>
      </c>
      <c r="E8" s="11">
        <f t="shared" si="1"/>
        <v>337414</v>
      </c>
      <c r="F8" s="11">
        <f t="shared" si="1"/>
        <v>436062</v>
      </c>
      <c r="G8" s="11">
        <f t="shared" si="1"/>
        <v>698997</v>
      </c>
      <c r="H8" s="11">
        <f t="shared" si="1"/>
        <v>362985</v>
      </c>
      <c r="I8" s="11">
        <f t="shared" si="1"/>
        <v>72199</v>
      </c>
      <c r="J8" s="11">
        <f t="shared" si="1"/>
        <v>183749</v>
      </c>
      <c r="K8" s="11">
        <f>SUM(B8:J8)</f>
        <v>3453160</v>
      </c>
    </row>
    <row r="9" spans="1:11" ht="17.25" customHeight="1">
      <c r="A9" s="15" t="s">
        <v>17</v>
      </c>
      <c r="B9" s="13">
        <f>+B10+B11</f>
        <v>48573</v>
      </c>
      <c r="C9" s="13">
        <f aca="true" t="shared" si="2" ref="C9:J9">+C10+C11</f>
        <v>69399</v>
      </c>
      <c r="D9" s="13">
        <f t="shared" si="2"/>
        <v>63246</v>
      </c>
      <c r="E9" s="13">
        <f t="shared" si="2"/>
        <v>44501</v>
      </c>
      <c r="F9" s="13">
        <f t="shared" si="2"/>
        <v>50827</v>
      </c>
      <c r="G9" s="13">
        <f t="shared" si="2"/>
        <v>65077</v>
      </c>
      <c r="H9" s="13">
        <f t="shared" si="2"/>
        <v>59038</v>
      </c>
      <c r="I9" s="13">
        <f t="shared" si="2"/>
        <v>11078</v>
      </c>
      <c r="J9" s="13">
        <f t="shared" si="2"/>
        <v>20836</v>
      </c>
      <c r="K9" s="11">
        <f>SUM(B9:J9)</f>
        <v>432575</v>
      </c>
    </row>
    <row r="10" spans="1:11" ht="17.25" customHeight="1">
      <c r="A10" s="29" t="s">
        <v>18</v>
      </c>
      <c r="B10" s="13">
        <v>48573</v>
      </c>
      <c r="C10" s="13">
        <v>69399</v>
      </c>
      <c r="D10" s="13">
        <v>63246</v>
      </c>
      <c r="E10" s="13">
        <v>44501</v>
      </c>
      <c r="F10" s="13">
        <v>50827</v>
      </c>
      <c r="G10" s="13">
        <v>65077</v>
      </c>
      <c r="H10" s="13">
        <v>59038</v>
      </c>
      <c r="I10" s="13">
        <v>11078</v>
      </c>
      <c r="J10" s="13">
        <v>20836</v>
      </c>
      <c r="K10" s="11">
        <f>SUM(B10:J10)</f>
        <v>432575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271915</v>
      </c>
      <c r="C12" s="17">
        <f t="shared" si="3"/>
        <v>369939</v>
      </c>
      <c r="D12" s="17">
        <f t="shared" si="3"/>
        <v>368702</v>
      </c>
      <c r="E12" s="17">
        <f t="shared" si="3"/>
        <v>254342</v>
      </c>
      <c r="F12" s="17">
        <f t="shared" si="3"/>
        <v>334701</v>
      </c>
      <c r="G12" s="17">
        <f t="shared" si="3"/>
        <v>556628</v>
      </c>
      <c r="H12" s="17">
        <f t="shared" si="3"/>
        <v>265536</v>
      </c>
      <c r="I12" s="17">
        <f t="shared" si="3"/>
        <v>51239</v>
      </c>
      <c r="J12" s="17">
        <f t="shared" si="3"/>
        <v>139113</v>
      </c>
      <c r="K12" s="11">
        <f aca="true" t="shared" si="4" ref="K12:K27">SUM(B12:J12)</f>
        <v>2612115</v>
      </c>
    </row>
    <row r="13" spans="1:13" ht="17.25" customHeight="1">
      <c r="A13" s="14" t="s">
        <v>20</v>
      </c>
      <c r="B13" s="13">
        <v>128353</v>
      </c>
      <c r="C13" s="13">
        <v>184121</v>
      </c>
      <c r="D13" s="13">
        <v>186807</v>
      </c>
      <c r="E13" s="13">
        <v>127176</v>
      </c>
      <c r="F13" s="13">
        <v>166782</v>
      </c>
      <c r="G13" s="13">
        <v>264347</v>
      </c>
      <c r="H13" s="13">
        <v>121923</v>
      </c>
      <c r="I13" s="13">
        <v>27345</v>
      </c>
      <c r="J13" s="13">
        <v>71408</v>
      </c>
      <c r="K13" s="11">
        <f t="shared" si="4"/>
        <v>1278262</v>
      </c>
      <c r="L13" s="52"/>
      <c r="M13" s="53"/>
    </row>
    <row r="14" spans="1:12" ht="17.25" customHeight="1">
      <c r="A14" s="14" t="s">
        <v>21</v>
      </c>
      <c r="B14" s="13">
        <v>125935</v>
      </c>
      <c r="C14" s="13">
        <v>159206</v>
      </c>
      <c r="D14" s="13">
        <v>156753</v>
      </c>
      <c r="E14" s="13">
        <v>110504</v>
      </c>
      <c r="F14" s="13">
        <v>148584</v>
      </c>
      <c r="G14" s="13">
        <v>263130</v>
      </c>
      <c r="H14" s="13">
        <v>120972</v>
      </c>
      <c r="I14" s="13">
        <v>19394</v>
      </c>
      <c r="J14" s="13">
        <v>59529</v>
      </c>
      <c r="K14" s="11">
        <f t="shared" si="4"/>
        <v>1164007</v>
      </c>
      <c r="L14" s="52"/>
    </row>
    <row r="15" spans="1:11" ht="17.25" customHeight="1">
      <c r="A15" s="14" t="s">
        <v>22</v>
      </c>
      <c r="B15" s="13">
        <v>17627</v>
      </c>
      <c r="C15" s="13">
        <v>26612</v>
      </c>
      <c r="D15" s="13">
        <v>25142</v>
      </c>
      <c r="E15" s="13">
        <v>16662</v>
      </c>
      <c r="F15" s="13">
        <v>19335</v>
      </c>
      <c r="G15" s="13">
        <v>29151</v>
      </c>
      <c r="H15" s="13">
        <v>22641</v>
      </c>
      <c r="I15" s="13">
        <v>4500</v>
      </c>
      <c r="J15" s="13">
        <v>8176</v>
      </c>
      <c r="K15" s="11">
        <f t="shared" si="4"/>
        <v>169846</v>
      </c>
    </row>
    <row r="16" spans="1:11" ht="17.25" customHeight="1">
      <c r="A16" s="15" t="s">
        <v>98</v>
      </c>
      <c r="B16" s="13">
        <f>B17+B18+B19</f>
        <v>45928</v>
      </c>
      <c r="C16" s="13">
        <f aca="true" t="shared" si="5" ref="C16:J16">C17+C18+C19</f>
        <v>63701</v>
      </c>
      <c r="D16" s="13">
        <f t="shared" si="5"/>
        <v>60351</v>
      </c>
      <c r="E16" s="13">
        <f t="shared" si="5"/>
        <v>38571</v>
      </c>
      <c r="F16" s="13">
        <f t="shared" si="5"/>
        <v>50534</v>
      </c>
      <c r="G16" s="13">
        <f t="shared" si="5"/>
        <v>77292</v>
      </c>
      <c r="H16" s="13">
        <f t="shared" si="5"/>
        <v>38411</v>
      </c>
      <c r="I16" s="13">
        <f t="shared" si="5"/>
        <v>9882</v>
      </c>
      <c r="J16" s="13">
        <f t="shared" si="5"/>
        <v>23800</v>
      </c>
      <c r="K16" s="11">
        <f t="shared" si="4"/>
        <v>408470</v>
      </c>
    </row>
    <row r="17" spans="1:11" ht="17.25" customHeight="1">
      <c r="A17" s="14" t="s">
        <v>99</v>
      </c>
      <c r="B17" s="13">
        <v>9692</v>
      </c>
      <c r="C17" s="13">
        <v>13488</v>
      </c>
      <c r="D17" s="13">
        <v>12126</v>
      </c>
      <c r="E17" s="13">
        <v>8915</v>
      </c>
      <c r="F17" s="13">
        <v>12388</v>
      </c>
      <c r="G17" s="13">
        <v>20603</v>
      </c>
      <c r="H17" s="13">
        <v>10273</v>
      </c>
      <c r="I17" s="13">
        <v>2167</v>
      </c>
      <c r="J17" s="13">
        <v>4475</v>
      </c>
      <c r="K17" s="11">
        <f t="shared" si="4"/>
        <v>94127</v>
      </c>
    </row>
    <row r="18" spans="1:11" ht="17.25" customHeight="1">
      <c r="A18" s="14" t="s">
        <v>100</v>
      </c>
      <c r="B18" s="13">
        <v>1657</v>
      </c>
      <c r="C18" s="13">
        <v>1769</v>
      </c>
      <c r="D18" s="13">
        <v>1892</v>
      </c>
      <c r="E18" s="13">
        <v>1625</v>
      </c>
      <c r="F18" s="13">
        <v>1948</v>
      </c>
      <c r="G18" s="13">
        <v>4071</v>
      </c>
      <c r="H18" s="13">
        <v>1327</v>
      </c>
      <c r="I18" s="13">
        <v>346</v>
      </c>
      <c r="J18" s="13">
        <v>611</v>
      </c>
      <c r="K18" s="11">
        <f t="shared" si="4"/>
        <v>15246</v>
      </c>
    </row>
    <row r="19" spans="1:11" ht="17.25" customHeight="1">
      <c r="A19" s="14" t="s">
        <v>101</v>
      </c>
      <c r="B19" s="13">
        <v>34579</v>
      </c>
      <c r="C19" s="13">
        <v>48444</v>
      </c>
      <c r="D19" s="13">
        <v>46333</v>
      </c>
      <c r="E19" s="13">
        <v>28031</v>
      </c>
      <c r="F19" s="13">
        <v>36198</v>
      </c>
      <c r="G19" s="13">
        <v>52618</v>
      </c>
      <c r="H19" s="13">
        <v>26811</v>
      </c>
      <c r="I19" s="13">
        <v>7369</v>
      </c>
      <c r="J19" s="13">
        <v>18714</v>
      </c>
      <c r="K19" s="11">
        <f t="shared" si="4"/>
        <v>299097</v>
      </c>
    </row>
    <row r="20" spans="1:11" ht="17.25" customHeight="1">
      <c r="A20" s="16" t="s">
        <v>23</v>
      </c>
      <c r="B20" s="11">
        <f>+B21+B22+B23</f>
        <v>184652</v>
      </c>
      <c r="C20" s="11">
        <f aca="true" t="shared" si="6" ref="C20:J20">+C21+C22+C23</f>
        <v>221557</v>
      </c>
      <c r="D20" s="11">
        <f t="shared" si="6"/>
        <v>251861</v>
      </c>
      <c r="E20" s="11">
        <f t="shared" si="6"/>
        <v>158137</v>
      </c>
      <c r="F20" s="11">
        <f t="shared" si="6"/>
        <v>247769</v>
      </c>
      <c r="G20" s="11">
        <f t="shared" si="6"/>
        <v>452390</v>
      </c>
      <c r="H20" s="11">
        <f t="shared" si="6"/>
        <v>159129</v>
      </c>
      <c r="I20" s="11">
        <f t="shared" si="6"/>
        <v>38491</v>
      </c>
      <c r="J20" s="11">
        <f t="shared" si="6"/>
        <v>89334</v>
      </c>
      <c r="K20" s="11">
        <f t="shared" si="4"/>
        <v>1803320</v>
      </c>
    </row>
    <row r="21" spans="1:12" ht="17.25" customHeight="1">
      <c r="A21" s="12" t="s">
        <v>24</v>
      </c>
      <c r="B21" s="13">
        <v>98207</v>
      </c>
      <c r="C21" s="13">
        <v>128949</v>
      </c>
      <c r="D21" s="13">
        <v>145725</v>
      </c>
      <c r="E21" s="13">
        <v>90350</v>
      </c>
      <c r="F21" s="13">
        <v>140299</v>
      </c>
      <c r="G21" s="13">
        <v>239151</v>
      </c>
      <c r="H21" s="13">
        <v>89566</v>
      </c>
      <c r="I21" s="13">
        <v>23312</v>
      </c>
      <c r="J21" s="13">
        <v>51429</v>
      </c>
      <c r="K21" s="11">
        <f t="shared" si="4"/>
        <v>1006988</v>
      </c>
      <c r="L21" s="52"/>
    </row>
    <row r="22" spans="1:12" ht="17.25" customHeight="1">
      <c r="A22" s="12" t="s">
        <v>25</v>
      </c>
      <c r="B22" s="13">
        <v>77810</v>
      </c>
      <c r="C22" s="13">
        <v>81725</v>
      </c>
      <c r="D22" s="13">
        <v>93392</v>
      </c>
      <c r="E22" s="13">
        <v>60898</v>
      </c>
      <c r="F22" s="13">
        <v>97449</v>
      </c>
      <c r="G22" s="13">
        <v>196363</v>
      </c>
      <c r="H22" s="13">
        <v>61135</v>
      </c>
      <c r="I22" s="13">
        <v>13064</v>
      </c>
      <c r="J22" s="13">
        <v>33921</v>
      </c>
      <c r="K22" s="11">
        <f t="shared" si="4"/>
        <v>715757</v>
      </c>
      <c r="L22" s="52"/>
    </row>
    <row r="23" spans="1:11" ht="17.25" customHeight="1">
      <c r="A23" s="12" t="s">
        <v>26</v>
      </c>
      <c r="B23" s="13">
        <v>8635</v>
      </c>
      <c r="C23" s="13">
        <v>10883</v>
      </c>
      <c r="D23" s="13">
        <v>12744</v>
      </c>
      <c r="E23" s="13">
        <v>6889</v>
      </c>
      <c r="F23" s="13">
        <v>10021</v>
      </c>
      <c r="G23" s="13">
        <v>16876</v>
      </c>
      <c r="H23" s="13">
        <v>8428</v>
      </c>
      <c r="I23" s="13">
        <v>2115</v>
      </c>
      <c r="J23" s="13">
        <v>3984</v>
      </c>
      <c r="K23" s="11">
        <f t="shared" si="4"/>
        <v>80575</v>
      </c>
    </row>
    <row r="24" spans="1:11" ht="17.25" customHeight="1">
      <c r="A24" s="16" t="s">
        <v>27</v>
      </c>
      <c r="B24" s="13">
        <v>53405</v>
      </c>
      <c r="C24" s="13">
        <v>87045</v>
      </c>
      <c r="D24" s="13">
        <v>100942</v>
      </c>
      <c r="E24" s="13">
        <v>61261</v>
      </c>
      <c r="F24" s="13">
        <v>74156</v>
      </c>
      <c r="G24" s="13">
        <v>89122</v>
      </c>
      <c r="H24" s="13">
        <v>43997</v>
      </c>
      <c r="I24" s="13">
        <v>18485</v>
      </c>
      <c r="J24" s="13">
        <v>41394</v>
      </c>
      <c r="K24" s="11">
        <f t="shared" si="4"/>
        <v>569807</v>
      </c>
    </row>
    <row r="25" spans="1:12" ht="17.25" customHeight="1">
      <c r="A25" s="12" t="s">
        <v>28</v>
      </c>
      <c r="B25" s="13">
        <v>34179</v>
      </c>
      <c r="C25" s="13">
        <v>55709</v>
      </c>
      <c r="D25" s="13">
        <v>64603</v>
      </c>
      <c r="E25" s="13">
        <v>39207</v>
      </c>
      <c r="F25" s="13">
        <v>47460</v>
      </c>
      <c r="G25" s="13">
        <v>57038</v>
      </c>
      <c r="H25" s="13">
        <v>28158</v>
      </c>
      <c r="I25" s="13">
        <v>11830</v>
      </c>
      <c r="J25" s="13">
        <v>26492</v>
      </c>
      <c r="K25" s="11">
        <f t="shared" si="4"/>
        <v>364676</v>
      </c>
      <c r="L25" s="52"/>
    </row>
    <row r="26" spans="1:12" ht="17.25" customHeight="1">
      <c r="A26" s="12" t="s">
        <v>29</v>
      </c>
      <c r="B26" s="13">
        <v>19226</v>
      </c>
      <c r="C26" s="13">
        <v>31336</v>
      </c>
      <c r="D26" s="13">
        <v>36339</v>
      </c>
      <c r="E26" s="13">
        <v>22054</v>
      </c>
      <c r="F26" s="13">
        <v>26696</v>
      </c>
      <c r="G26" s="13">
        <v>32084</v>
      </c>
      <c r="H26" s="13">
        <v>15839</v>
      </c>
      <c r="I26" s="13">
        <v>6655</v>
      </c>
      <c r="J26" s="13">
        <v>14902</v>
      </c>
      <c r="K26" s="11">
        <f t="shared" si="4"/>
        <v>205131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8063</v>
      </c>
      <c r="I27" s="11">
        <v>0</v>
      </c>
      <c r="J27" s="11">
        <v>0</v>
      </c>
      <c r="K27" s="11">
        <f t="shared" si="4"/>
        <v>8063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2.4089</v>
      </c>
      <c r="C29" s="59">
        <f aca="true" t="shared" si="7" ref="C29:J29">SUM(C30:C33)</f>
        <v>2.7482059999999997</v>
      </c>
      <c r="D29" s="59">
        <f t="shared" si="7"/>
        <v>3.09487421</v>
      </c>
      <c r="E29" s="59">
        <f t="shared" si="7"/>
        <v>2.63168698</v>
      </c>
      <c r="F29" s="59">
        <f t="shared" si="7"/>
        <v>2.55473526</v>
      </c>
      <c r="G29" s="59">
        <f t="shared" si="7"/>
        <v>2.1975000000000002</v>
      </c>
      <c r="H29" s="59">
        <f t="shared" si="7"/>
        <v>2.5196</v>
      </c>
      <c r="I29" s="59">
        <f t="shared" si="7"/>
        <v>4.473838</v>
      </c>
      <c r="J29" s="59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108</v>
      </c>
      <c r="B32" s="61">
        <v>-0.0048</v>
      </c>
      <c r="C32" s="61">
        <v>-0.0049</v>
      </c>
      <c r="D32" s="61">
        <v>-0.00462579</v>
      </c>
      <c r="E32" s="61">
        <v>-0.00431302</v>
      </c>
      <c r="F32" s="61">
        <v>-0.00426474</v>
      </c>
      <c r="G32" s="61">
        <v>-0.0039</v>
      </c>
      <c r="H32" s="61">
        <v>-0.0046</v>
      </c>
      <c r="I32" s="61">
        <v>-0.006862</v>
      </c>
      <c r="J32" s="61">
        <v>-0.001785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8359.54</v>
      </c>
      <c r="I35" s="19">
        <v>0</v>
      </c>
      <c r="J35" s="19">
        <v>0</v>
      </c>
      <c r="K35" s="23">
        <f>SUM(B35:J35)</f>
        <v>8359.54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4078.84</v>
      </c>
      <c r="C39" s="23">
        <f aca="true" t="shared" si="8" ref="C39:J39">+C43</f>
        <v>5773.72</v>
      </c>
      <c r="D39" s="23">
        <f t="shared" si="8"/>
        <v>5251.56</v>
      </c>
      <c r="E39" s="19">
        <f t="shared" si="8"/>
        <v>3244.24</v>
      </c>
      <c r="F39" s="23">
        <f t="shared" si="8"/>
        <v>4716.56</v>
      </c>
      <c r="G39" s="23">
        <f t="shared" si="8"/>
        <v>6796.64</v>
      </c>
      <c r="H39" s="23">
        <f t="shared" si="8"/>
        <v>3715.04</v>
      </c>
      <c r="I39" s="23">
        <f t="shared" si="8"/>
        <v>1065.72</v>
      </c>
      <c r="J39" s="23">
        <f t="shared" si="8"/>
        <v>2135.72</v>
      </c>
      <c r="K39" s="23">
        <f aca="true" t="shared" si="9" ref="K39:K44">SUM(B39:J39)</f>
        <v>36778.04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107</v>
      </c>
      <c r="B43" s="64">
        <f>ROUND(B44*B45,2)</f>
        <v>4078.84</v>
      </c>
      <c r="C43" s="64">
        <f>ROUND(C44*C45,2)</f>
        <v>5773.72</v>
      </c>
      <c r="D43" s="64">
        <f aca="true" t="shared" si="10" ref="D43:J43">ROUND(D44*D45,2)</f>
        <v>5251.56</v>
      </c>
      <c r="E43" s="64">
        <f t="shared" si="10"/>
        <v>3244.24</v>
      </c>
      <c r="F43" s="64">
        <f t="shared" si="10"/>
        <v>4716.56</v>
      </c>
      <c r="G43" s="64">
        <f t="shared" si="10"/>
        <v>6796.64</v>
      </c>
      <c r="H43" s="64">
        <f t="shared" si="10"/>
        <v>3715.04</v>
      </c>
      <c r="I43" s="64">
        <f t="shared" si="10"/>
        <v>1065.72</v>
      </c>
      <c r="J43" s="64">
        <f t="shared" si="10"/>
        <v>2135.72</v>
      </c>
      <c r="K43" s="64">
        <f t="shared" si="9"/>
        <v>36778.04</v>
      </c>
    </row>
    <row r="44" spans="1:11" ht="17.25" customHeight="1">
      <c r="A44" s="65" t="s">
        <v>43</v>
      </c>
      <c r="B44" s="66">
        <v>953</v>
      </c>
      <c r="C44" s="66">
        <v>1349</v>
      </c>
      <c r="D44" s="66">
        <v>1227</v>
      </c>
      <c r="E44" s="66">
        <v>758</v>
      </c>
      <c r="F44" s="66">
        <v>1102</v>
      </c>
      <c r="G44" s="66">
        <v>1588</v>
      </c>
      <c r="H44" s="66">
        <v>868</v>
      </c>
      <c r="I44" s="66">
        <v>249</v>
      </c>
      <c r="J44" s="66">
        <v>499</v>
      </c>
      <c r="K44" s="66">
        <f t="shared" si="9"/>
        <v>8593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1477636.04</v>
      </c>
      <c r="C47" s="22">
        <f aca="true" t="shared" si="11" ref="C47:H47">+C48+C56</f>
        <v>2258474.96</v>
      </c>
      <c r="D47" s="22">
        <f t="shared" si="11"/>
        <v>2646081.8800000004</v>
      </c>
      <c r="E47" s="22">
        <f t="shared" si="11"/>
        <v>1489585.45</v>
      </c>
      <c r="F47" s="22">
        <f t="shared" si="11"/>
        <v>1963044.28</v>
      </c>
      <c r="G47" s="22">
        <f t="shared" si="11"/>
        <v>2760595.78</v>
      </c>
      <c r="H47" s="22">
        <f t="shared" si="11"/>
        <v>1477396.9700000002</v>
      </c>
      <c r="I47" s="22">
        <f>+I48+I56</f>
        <v>578973.74</v>
      </c>
      <c r="J47" s="22">
        <f>+J48+J56</f>
        <v>850224.8300000001</v>
      </c>
      <c r="K47" s="22">
        <f>SUM(B47:J47)</f>
        <v>15502013.930000002</v>
      </c>
    </row>
    <row r="48" spans="1:11" ht="17.25" customHeight="1">
      <c r="A48" s="16" t="s">
        <v>46</v>
      </c>
      <c r="B48" s="23">
        <f>SUM(B49:B55)</f>
        <v>1460193.85</v>
      </c>
      <c r="C48" s="23">
        <f aca="true" t="shared" si="12" ref="C48:H48">SUM(C49:C55)</f>
        <v>2236330.39</v>
      </c>
      <c r="D48" s="23">
        <f t="shared" si="12"/>
        <v>2620735.95</v>
      </c>
      <c r="E48" s="23">
        <f t="shared" si="12"/>
        <v>1468599.13</v>
      </c>
      <c r="F48" s="23">
        <f t="shared" si="12"/>
        <v>1941172.67</v>
      </c>
      <c r="G48" s="23">
        <f t="shared" si="12"/>
        <v>2732815.1599999997</v>
      </c>
      <c r="H48" s="23">
        <f t="shared" si="12"/>
        <v>1458763.3900000001</v>
      </c>
      <c r="I48" s="23">
        <f>SUM(I49:I55)</f>
        <v>578973.74</v>
      </c>
      <c r="J48" s="23">
        <f>SUM(J49:J55)</f>
        <v>837045.43</v>
      </c>
      <c r="K48" s="23">
        <f aca="true" t="shared" si="13" ref="K48:K56">SUM(B48:J48)</f>
        <v>15334629.71</v>
      </c>
    </row>
    <row r="49" spans="1:11" ht="17.25" customHeight="1">
      <c r="A49" s="34" t="s">
        <v>47</v>
      </c>
      <c r="B49" s="23">
        <f aca="true" t="shared" si="14" ref="B49:H49">ROUND(B30*B7,2)</f>
        <v>1459016.48</v>
      </c>
      <c r="C49" s="23">
        <f t="shared" si="14"/>
        <v>2229577.83</v>
      </c>
      <c r="D49" s="23">
        <f t="shared" si="14"/>
        <v>2619393.65</v>
      </c>
      <c r="E49" s="23">
        <f t="shared" si="14"/>
        <v>1467756.43</v>
      </c>
      <c r="F49" s="23">
        <f t="shared" si="14"/>
        <v>1939688.73</v>
      </c>
      <c r="G49" s="23">
        <f t="shared" si="14"/>
        <v>2730856.51</v>
      </c>
      <c r="H49" s="23">
        <f t="shared" si="14"/>
        <v>1449330.01</v>
      </c>
      <c r="I49" s="23">
        <f>ROUND(I30*I7,2)</f>
        <v>578794.42</v>
      </c>
      <c r="J49" s="23">
        <f>ROUND(J30*J7,2)</f>
        <v>835471.05</v>
      </c>
      <c r="K49" s="23">
        <f t="shared" si="13"/>
        <v>15309885.11</v>
      </c>
    </row>
    <row r="50" spans="1:11" ht="17.25" customHeight="1">
      <c r="A50" s="34" t="s">
        <v>48</v>
      </c>
      <c r="B50" s="19">
        <v>0</v>
      </c>
      <c r="C50" s="23">
        <f>ROUND(C31*C7,2)</f>
        <v>4955.88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4955.88</v>
      </c>
    </row>
    <row r="51" spans="1:11" ht="17.25" customHeight="1">
      <c r="A51" s="67" t="s">
        <v>109</v>
      </c>
      <c r="B51" s="68">
        <f>ROUND(B32*B7,2)</f>
        <v>-2901.47</v>
      </c>
      <c r="C51" s="68">
        <f>ROUND(C32*C7,2)</f>
        <v>-3977.04</v>
      </c>
      <c r="D51" s="68">
        <f aca="true" t="shared" si="15" ref="D51:J51">ROUND(D32*D7,2)</f>
        <v>-3909.26</v>
      </c>
      <c r="E51" s="68">
        <f t="shared" si="15"/>
        <v>-2401.54</v>
      </c>
      <c r="F51" s="68">
        <f t="shared" si="15"/>
        <v>-3232.62</v>
      </c>
      <c r="G51" s="68">
        <f t="shared" si="15"/>
        <v>-4837.99</v>
      </c>
      <c r="H51" s="68">
        <f t="shared" si="15"/>
        <v>-2641.2</v>
      </c>
      <c r="I51" s="68">
        <f t="shared" si="15"/>
        <v>-886.4</v>
      </c>
      <c r="J51" s="68">
        <f t="shared" si="15"/>
        <v>-561.34</v>
      </c>
      <c r="K51" s="68">
        <f>SUM(B51:J51)</f>
        <v>-25348.86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8359.54</v>
      </c>
      <c r="I53" s="31">
        <f>+I35</f>
        <v>0</v>
      </c>
      <c r="J53" s="31">
        <f>+J35</f>
        <v>0</v>
      </c>
      <c r="K53" s="23">
        <f t="shared" si="13"/>
        <v>8359.54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4078.84</v>
      </c>
      <c r="C55" s="36">
        <v>5773.72</v>
      </c>
      <c r="D55" s="36">
        <v>5251.56</v>
      </c>
      <c r="E55" s="19">
        <v>3244.24</v>
      </c>
      <c r="F55" s="36">
        <v>4716.56</v>
      </c>
      <c r="G55" s="36">
        <v>6796.64</v>
      </c>
      <c r="H55" s="36">
        <v>3715.04</v>
      </c>
      <c r="I55" s="36">
        <v>1065.72</v>
      </c>
      <c r="J55" s="19">
        <v>2135.72</v>
      </c>
      <c r="K55" s="23">
        <f t="shared" si="13"/>
        <v>36778.04</v>
      </c>
    </row>
    <row r="56" spans="1:11" ht="17.25" customHeight="1">
      <c r="A56" s="16" t="s">
        <v>53</v>
      </c>
      <c r="B56" s="36">
        <v>17442.19</v>
      </c>
      <c r="C56" s="36">
        <v>22144.57</v>
      </c>
      <c r="D56" s="36">
        <v>25345.93</v>
      </c>
      <c r="E56" s="36">
        <v>20986.32</v>
      </c>
      <c r="F56" s="36">
        <v>21871.61</v>
      </c>
      <c r="G56" s="36">
        <v>27780.62</v>
      </c>
      <c r="H56" s="36">
        <v>18633.58</v>
      </c>
      <c r="I56" s="19">
        <v>0</v>
      </c>
      <c r="J56" s="36">
        <v>13179.4</v>
      </c>
      <c r="K56" s="36">
        <f t="shared" si="13"/>
        <v>167384.22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-254327.19</v>
      </c>
      <c r="C60" s="35">
        <f t="shared" si="16"/>
        <v>-273818.6</v>
      </c>
      <c r="D60" s="35">
        <f t="shared" si="16"/>
        <v>-263696.46</v>
      </c>
      <c r="E60" s="35">
        <f t="shared" si="16"/>
        <v>-271537.69</v>
      </c>
      <c r="F60" s="35">
        <f t="shared" si="16"/>
        <v>100396.42000000004</v>
      </c>
      <c r="G60" s="35">
        <f t="shared" si="16"/>
        <v>-317400.4</v>
      </c>
      <c r="H60" s="35">
        <f t="shared" si="16"/>
        <v>-221429.66</v>
      </c>
      <c r="I60" s="35">
        <f t="shared" si="16"/>
        <v>-83257.29999999999</v>
      </c>
      <c r="J60" s="35">
        <f t="shared" si="16"/>
        <v>-98958.01000000001</v>
      </c>
      <c r="K60" s="35">
        <f>SUM(B60:J60)</f>
        <v>-1684028.89</v>
      </c>
    </row>
    <row r="61" spans="1:11" ht="18.75" customHeight="1">
      <c r="A61" s="16" t="s">
        <v>78</v>
      </c>
      <c r="B61" s="35">
        <f aca="true" t="shared" si="17" ref="B61:J61">B62+B63+B64+B65+B66+B67</f>
        <v>-239268.72</v>
      </c>
      <c r="C61" s="35">
        <f t="shared" si="17"/>
        <v>-251867.38</v>
      </c>
      <c r="D61" s="35">
        <f t="shared" si="17"/>
        <v>-241551.38</v>
      </c>
      <c r="E61" s="35">
        <f t="shared" si="17"/>
        <v>-244758.87</v>
      </c>
      <c r="F61" s="35">
        <f t="shared" si="17"/>
        <v>-255668.03999999998</v>
      </c>
      <c r="G61" s="35">
        <f t="shared" si="17"/>
        <v>-288687.19</v>
      </c>
      <c r="H61" s="35">
        <f t="shared" si="17"/>
        <v>-206802.5</v>
      </c>
      <c r="I61" s="35">
        <f t="shared" si="17"/>
        <v>-38773</v>
      </c>
      <c r="J61" s="35">
        <f t="shared" si="17"/>
        <v>-72926</v>
      </c>
      <c r="K61" s="35">
        <f aca="true" t="shared" si="18" ref="K61:K94">SUM(B61:J61)</f>
        <v>-1840303.0799999998</v>
      </c>
    </row>
    <row r="62" spans="1:11" ht="18.75" customHeight="1">
      <c r="A62" s="12" t="s">
        <v>79</v>
      </c>
      <c r="B62" s="35">
        <f>-ROUND(B9*$D$3,2)</f>
        <v>-170005.5</v>
      </c>
      <c r="C62" s="35">
        <f aca="true" t="shared" si="19" ref="C62:J62">-ROUND(C9*$D$3,2)</f>
        <v>-242896.5</v>
      </c>
      <c r="D62" s="35">
        <f t="shared" si="19"/>
        <v>-221361</v>
      </c>
      <c r="E62" s="35">
        <f t="shared" si="19"/>
        <v>-155753.5</v>
      </c>
      <c r="F62" s="35">
        <f t="shared" si="19"/>
        <v>-177894.5</v>
      </c>
      <c r="G62" s="35">
        <f t="shared" si="19"/>
        <v>-227769.5</v>
      </c>
      <c r="H62" s="35">
        <f t="shared" si="19"/>
        <v>-206633</v>
      </c>
      <c r="I62" s="35">
        <f t="shared" si="19"/>
        <v>-38773</v>
      </c>
      <c r="J62" s="35">
        <f t="shared" si="19"/>
        <v>-72926</v>
      </c>
      <c r="K62" s="35">
        <f t="shared" si="18"/>
        <v>-1514012.5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103</v>
      </c>
      <c r="B64" s="35">
        <v>-644</v>
      </c>
      <c r="C64" s="35">
        <v>-220.5</v>
      </c>
      <c r="D64" s="35">
        <v>-276.5</v>
      </c>
      <c r="E64" s="35">
        <v>-826</v>
      </c>
      <c r="F64" s="35">
        <v>-434</v>
      </c>
      <c r="G64" s="35">
        <v>-427</v>
      </c>
      <c r="H64" s="19">
        <v>0</v>
      </c>
      <c r="I64" s="19">
        <v>0</v>
      </c>
      <c r="J64" s="19">
        <v>0</v>
      </c>
      <c r="K64" s="35">
        <f t="shared" si="18"/>
        <v>-2828</v>
      </c>
    </row>
    <row r="65" spans="1:11" ht="18.75" customHeight="1">
      <c r="A65" s="12" t="s">
        <v>110</v>
      </c>
      <c r="B65" s="35">
        <v>-3006.5</v>
      </c>
      <c r="C65" s="35">
        <v>-1039.5</v>
      </c>
      <c r="D65" s="35">
        <v>-759.5</v>
      </c>
      <c r="E65" s="35">
        <v>-2761.5</v>
      </c>
      <c r="F65" s="35">
        <v>-882</v>
      </c>
      <c r="G65" s="35">
        <v>-1151.5</v>
      </c>
      <c r="H65" s="35">
        <v>-49</v>
      </c>
      <c r="I65" s="19">
        <v>0</v>
      </c>
      <c r="J65" s="19">
        <v>0</v>
      </c>
      <c r="K65" s="35">
        <f t="shared" si="18"/>
        <v>-9649.5</v>
      </c>
    </row>
    <row r="66" spans="1:11" ht="18.75" customHeight="1">
      <c r="A66" s="12" t="s">
        <v>56</v>
      </c>
      <c r="B66" s="35">
        <v>-65567.72</v>
      </c>
      <c r="C66" s="35">
        <v>-7710.88</v>
      </c>
      <c r="D66" s="35">
        <v>-19109.38</v>
      </c>
      <c r="E66" s="35">
        <v>-85417.87</v>
      </c>
      <c r="F66" s="35">
        <v>-76457.54</v>
      </c>
      <c r="G66" s="35">
        <v>-59339.19</v>
      </c>
      <c r="H66" s="35">
        <v>-120.5</v>
      </c>
      <c r="I66" s="19">
        <v>0</v>
      </c>
      <c r="J66" s="19">
        <v>0</v>
      </c>
      <c r="K66" s="35">
        <f t="shared" si="18"/>
        <v>-313723.08</v>
      </c>
    </row>
    <row r="67" spans="1:11" ht="18.75" customHeight="1">
      <c r="A67" s="12" t="s">
        <v>57</v>
      </c>
      <c r="B67" s="35">
        <v>-45</v>
      </c>
      <c r="C67" s="19">
        <v>0</v>
      </c>
      <c r="D67" s="35">
        <v>-45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-90</v>
      </c>
    </row>
    <row r="68" spans="1:11" ht="18.75" customHeight="1">
      <c r="A68" s="12" t="s">
        <v>83</v>
      </c>
      <c r="B68" s="35">
        <f aca="true" t="shared" si="20" ref="B68:J68">SUM(B69:B92)</f>
        <v>-15058.47</v>
      </c>
      <c r="C68" s="35">
        <f t="shared" si="20"/>
        <v>-21951.22</v>
      </c>
      <c r="D68" s="35">
        <f t="shared" si="20"/>
        <v>-22145.08</v>
      </c>
      <c r="E68" s="35">
        <f t="shared" si="20"/>
        <v>-26778.82</v>
      </c>
      <c r="F68" s="35">
        <f t="shared" si="20"/>
        <v>-20695.74</v>
      </c>
      <c r="G68" s="35">
        <f t="shared" si="20"/>
        <v>-28713.21</v>
      </c>
      <c r="H68" s="35">
        <f t="shared" si="20"/>
        <v>-14627.16</v>
      </c>
      <c r="I68" s="35">
        <f t="shared" si="20"/>
        <v>-44484.299999999996</v>
      </c>
      <c r="J68" s="35">
        <f t="shared" si="20"/>
        <v>-26032.010000000002</v>
      </c>
      <c r="K68" s="35">
        <f t="shared" si="18"/>
        <v>-220486.01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-14814.51</v>
      </c>
      <c r="C73" s="35">
        <v>-21505.91</v>
      </c>
      <c r="D73" s="35">
        <v>-20330.39</v>
      </c>
      <c r="E73" s="35">
        <v>-14256.9</v>
      </c>
      <c r="F73" s="35">
        <v>-19591.93</v>
      </c>
      <c r="G73" s="35">
        <v>-29855.09</v>
      </c>
      <c r="H73" s="35">
        <v>-14618.6</v>
      </c>
      <c r="I73" s="35">
        <v>-5139.11</v>
      </c>
      <c r="J73" s="35">
        <v>-10594.71</v>
      </c>
      <c r="K73" s="48">
        <f t="shared" si="18"/>
        <v>-150707.14999999997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123</v>
      </c>
      <c r="B91" s="35">
        <v>-243.96</v>
      </c>
      <c r="C91" s="35">
        <v>-295.32</v>
      </c>
      <c r="D91" s="35">
        <v>-693.36</v>
      </c>
      <c r="E91" s="35">
        <v>-158.36</v>
      </c>
      <c r="F91" s="35">
        <v>-710.48</v>
      </c>
      <c r="G91" s="35">
        <v>1159.88</v>
      </c>
      <c r="H91" s="35">
        <v>-8.56</v>
      </c>
      <c r="I91" s="35">
        <v>0</v>
      </c>
      <c r="J91" s="35">
        <v>-218.28</v>
      </c>
      <c r="K91" s="35">
        <f t="shared" si="18"/>
        <v>-1168.4399999999998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-12363.56</v>
      </c>
      <c r="F92" s="19">
        <v>0</v>
      </c>
      <c r="G92" s="19">
        <v>0</v>
      </c>
      <c r="H92" s="19">
        <v>0</v>
      </c>
      <c r="I92" s="48">
        <v>-7295.07</v>
      </c>
      <c r="J92" s="48">
        <v>-15219.02</v>
      </c>
      <c r="K92" s="48">
        <f t="shared" si="18"/>
        <v>-34877.649999999994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125</v>
      </c>
      <c r="B94" s="19">
        <v>0</v>
      </c>
      <c r="C94" s="19">
        <v>0</v>
      </c>
      <c r="D94" s="19">
        <v>0</v>
      </c>
      <c r="E94" s="19">
        <v>0</v>
      </c>
      <c r="F94" s="35">
        <v>376760.2</v>
      </c>
      <c r="G94" s="19">
        <v>0</v>
      </c>
      <c r="H94" s="19">
        <v>0</v>
      </c>
      <c r="I94" s="19">
        <v>0</v>
      </c>
      <c r="J94" s="19">
        <v>0</v>
      </c>
      <c r="K94" s="48">
        <f t="shared" si="18"/>
        <v>376760.2</v>
      </c>
      <c r="L94" s="55"/>
    </row>
    <row r="95" spans="1:12" ht="18.75" customHeight="1">
      <c r="A95" s="16" t="s">
        <v>106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1223308.85</v>
      </c>
      <c r="C97" s="24">
        <f t="shared" si="21"/>
        <v>1984656.3600000003</v>
      </c>
      <c r="D97" s="24">
        <f t="shared" si="21"/>
        <v>2382385.4200000004</v>
      </c>
      <c r="E97" s="24">
        <f t="shared" si="21"/>
        <v>1218047.7599999998</v>
      </c>
      <c r="F97" s="24">
        <f t="shared" si="21"/>
        <v>2063440.7</v>
      </c>
      <c r="G97" s="24">
        <f t="shared" si="21"/>
        <v>2443195.38</v>
      </c>
      <c r="H97" s="24">
        <f t="shared" si="21"/>
        <v>1255967.3100000003</v>
      </c>
      <c r="I97" s="24">
        <f>+I98+I99</f>
        <v>495716.44</v>
      </c>
      <c r="J97" s="24">
        <f>+J98+J99</f>
        <v>751266.8200000001</v>
      </c>
      <c r="K97" s="48">
        <f>SUM(B97:J97)</f>
        <v>13817985.04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1205866.6600000001</v>
      </c>
      <c r="C98" s="24">
        <f t="shared" si="22"/>
        <v>1962511.7900000003</v>
      </c>
      <c r="D98" s="24">
        <f t="shared" si="22"/>
        <v>2357039.49</v>
      </c>
      <c r="E98" s="24">
        <f t="shared" si="22"/>
        <v>1197061.4399999997</v>
      </c>
      <c r="F98" s="24">
        <f t="shared" si="22"/>
        <v>2041569.0899999999</v>
      </c>
      <c r="G98" s="24">
        <f t="shared" si="22"/>
        <v>2415414.76</v>
      </c>
      <c r="H98" s="24">
        <f t="shared" si="22"/>
        <v>1237333.7300000002</v>
      </c>
      <c r="I98" s="24">
        <f t="shared" si="22"/>
        <v>495716.44</v>
      </c>
      <c r="J98" s="24">
        <f t="shared" si="22"/>
        <v>738087.42</v>
      </c>
      <c r="K98" s="48">
        <f>SUM(B98:J98)</f>
        <v>13650600.819999998</v>
      </c>
      <c r="L98" s="54"/>
    </row>
    <row r="99" spans="1:11" ht="18" customHeight="1">
      <c r="A99" s="16" t="s">
        <v>104</v>
      </c>
      <c r="B99" s="24">
        <f aca="true" t="shared" si="23" ref="B99:J99">IF(+B56+B95+B100&lt;0,0,(B56+B95+B100))</f>
        <v>17442.19</v>
      </c>
      <c r="C99" s="24">
        <f t="shared" si="23"/>
        <v>22144.57</v>
      </c>
      <c r="D99" s="24">
        <f t="shared" si="23"/>
        <v>25345.93</v>
      </c>
      <c r="E99" s="24">
        <f t="shared" si="23"/>
        <v>20986.32</v>
      </c>
      <c r="F99" s="24">
        <f t="shared" si="23"/>
        <v>21871.61</v>
      </c>
      <c r="G99" s="24">
        <f t="shared" si="23"/>
        <v>27780.62</v>
      </c>
      <c r="H99" s="24">
        <f t="shared" si="23"/>
        <v>18633.58</v>
      </c>
      <c r="I99" s="19">
        <f t="shared" si="23"/>
        <v>0</v>
      </c>
      <c r="J99" s="24">
        <f t="shared" si="23"/>
        <v>13179.4</v>
      </c>
      <c r="K99" s="48">
        <f>SUM(B99:J99)</f>
        <v>167384.22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13817985.029999997</v>
      </c>
      <c r="L105" s="54"/>
    </row>
    <row r="106" spans="1:11" ht="18.75" customHeight="1">
      <c r="A106" s="26" t="s">
        <v>74</v>
      </c>
      <c r="B106" s="27">
        <v>153048.15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153048.15</v>
      </c>
    </row>
    <row r="107" spans="1:11" ht="18.75" customHeight="1">
      <c r="A107" s="26" t="s">
        <v>75</v>
      </c>
      <c r="B107" s="27">
        <v>1070260.7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1070260.7</v>
      </c>
    </row>
    <row r="108" spans="1:11" ht="18.75" customHeight="1">
      <c r="A108" s="26" t="s">
        <v>76</v>
      </c>
      <c r="B108" s="40">
        <v>0</v>
      </c>
      <c r="C108" s="27">
        <f>+C97</f>
        <v>1984656.3600000003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1984656.3600000003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2382385.4200000004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2382385.4200000004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1218047.7599999998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1218047.7599999998</v>
      </c>
    </row>
    <row r="111" spans="1:11" ht="18.75" customHeight="1">
      <c r="A111" s="69" t="s">
        <v>111</v>
      </c>
      <c r="B111" s="40">
        <v>0</v>
      </c>
      <c r="C111" s="40">
        <v>0</v>
      </c>
      <c r="D111" s="40">
        <v>0</v>
      </c>
      <c r="E111" s="40">
        <v>0</v>
      </c>
      <c r="F111" s="27">
        <v>393602.77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393602.77</v>
      </c>
    </row>
    <row r="112" spans="1:11" ht="18.75" customHeight="1">
      <c r="A112" s="69" t="s">
        <v>112</v>
      </c>
      <c r="B112" s="40">
        <v>0</v>
      </c>
      <c r="C112" s="40">
        <v>0</v>
      </c>
      <c r="D112" s="40">
        <v>0</v>
      </c>
      <c r="E112" s="40">
        <v>0</v>
      </c>
      <c r="F112" s="27">
        <v>735334.51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735334.51</v>
      </c>
    </row>
    <row r="113" spans="1:11" ht="18.75" customHeight="1">
      <c r="A113" s="69" t="s">
        <v>113</v>
      </c>
      <c r="B113" s="40">
        <v>0</v>
      </c>
      <c r="C113" s="40">
        <v>0</v>
      </c>
      <c r="D113" s="40">
        <v>0</v>
      </c>
      <c r="E113" s="40">
        <v>0</v>
      </c>
      <c r="F113" s="27">
        <v>934503.42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934503.42</v>
      </c>
    </row>
    <row r="114" spans="1:11" ht="18.75" customHeight="1">
      <c r="A114" s="69" t="s">
        <v>114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719021.44</v>
      </c>
      <c r="H114" s="40">
        <v>0</v>
      </c>
      <c r="I114" s="40">
        <v>0</v>
      </c>
      <c r="J114" s="40">
        <v>0</v>
      </c>
      <c r="K114" s="41">
        <f t="shared" si="24"/>
        <v>719021.44</v>
      </c>
    </row>
    <row r="115" spans="1:11" ht="18.75" customHeight="1">
      <c r="A115" s="69" t="s">
        <v>115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56884.52</v>
      </c>
      <c r="H115" s="40">
        <v>0</v>
      </c>
      <c r="I115" s="40">
        <v>0</v>
      </c>
      <c r="J115" s="40">
        <v>0</v>
      </c>
      <c r="K115" s="41">
        <f t="shared" si="24"/>
        <v>56884.52</v>
      </c>
    </row>
    <row r="116" spans="1:11" ht="18.75" customHeight="1">
      <c r="A116" s="69" t="s">
        <v>116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383095.53</v>
      </c>
      <c r="H116" s="40">
        <v>0</v>
      </c>
      <c r="I116" s="40">
        <v>0</v>
      </c>
      <c r="J116" s="40">
        <v>0</v>
      </c>
      <c r="K116" s="41">
        <f t="shared" si="24"/>
        <v>383095.53</v>
      </c>
    </row>
    <row r="117" spans="1:11" ht="18.75" customHeight="1">
      <c r="A117" s="69" t="s">
        <v>117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362947.84</v>
      </c>
      <c r="H117" s="40">
        <v>0</v>
      </c>
      <c r="I117" s="40">
        <v>0</v>
      </c>
      <c r="J117" s="40">
        <v>0</v>
      </c>
      <c r="K117" s="41">
        <f t="shared" si="24"/>
        <v>362947.84</v>
      </c>
    </row>
    <row r="118" spans="1:11" ht="18.75" customHeight="1">
      <c r="A118" s="69" t="s">
        <v>118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921246.06</v>
      </c>
      <c r="H118" s="40">
        <v>0</v>
      </c>
      <c r="I118" s="40">
        <v>0</v>
      </c>
      <c r="J118" s="40">
        <v>0</v>
      </c>
      <c r="K118" s="41">
        <f t="shared" si="24"/>
        <v>921246.06</v>
      </c>
    </row>
    <row r="119" spans="1:11" ht="18.75" customHeight="1">
      <c r="A119" s="69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465577.01</v>
      </c>
      <c r="I119" s="40">
        <v>0</v>
      </c>
      <c r="J119" s="40">
        <v>0</v>
      </c>
      <c r="K119" s="41">
        <f t="shared" si="24"/>
        <v>465577.01</v>
      </c>
    </row>
    <row r="120" spans="1:11" ht="18.75" customHeight="1">
      <c r="A120" s="69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790390.29</v>
      </c>
      <c r="I120" s="40">
        <v>0</v>
      </c>
      <c r="J120" s="40">
        <v>0</v>
      </c>
      <c r="K120" s="41">
        <f t="shared" si="24"/>
        <v>790390.29</v>
      </c>
    </row>
    <row r="121" spans="1:11" ht="18.75" customHeight="1">
      <c r="A121" s="69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495716.44</v>
      </c>
      <c r="J121" s="40">
        <v>0</v>
      </c>
      <c r="K121" s="41">
        <f t="shared" si="24"/>
        <v>495716.44</v>
      </c>
    </row>
    <row r="122" spans="1:11" ht="18.75" customHeight="1">
      <c r="A122" s="70" t="s">
        <v>122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751266.81</v>
      </c>
      <c r="K122" s="44">
        <f t="shared" si="24"/>
        <v>751266.81</v>
      </c>
    </row>
    <row r="123" spans="1:11" ht="18.75" customHeight="1">
      <c r="A123" s="39" t="s">
        <v>126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0.010000000009313226</v>
      </c>
      <c r="K123" s="51"/>
    </row>
    <row r="124" ht="18.75" customHeight="1">
      <c r="A124" s="39" t="s">
        <v>127</v>
      </c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2015-04-22T13:11:22Z</dcterms:modified>
  <cp:category/>
  <cp:version/>
  <cp:contentType/>
  <cp:contentStatus/>
</cp:coreProperties>
</file>