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<sst xmlns="http://schemas.openxmlformats.org/spreadsheetml/2006/main" count="126" uniqueCount="126">
  <si>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</si>
  <si>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</si>
  <si>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</si>
  <si>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</si>
  <si>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</si>
  <si>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</si>
  <si>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</si>
  <si>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</si>
  <si>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</si>
  <si>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</si>
  <si>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</si>
  <si>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</si>
  <si>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</si>
  <si>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</si>
  <si>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</si>
  <si>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</si>
  <si>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</si>
  <si>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</si>
  <si>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</si>
  <si>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</si>
  <si>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</si>
  <si>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</si>
  <si>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</si>
  <si>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</si>
  <si>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</si>
  <si>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</si>
  <si>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</si>
  <si>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</si>
  <si>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</si>
  <si>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</si>
  <si>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</si>
  <si>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</si>
  <si>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</si>
  <si>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</si>
  <si>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</si>
  <si>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</si>
  <si>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</si>
  <si>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</si>
  <si>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</si>
  <si>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</si>
  <si>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</si>
  <si>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</si>
  <si>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</si>
  <si>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</si>
  <si>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</si>
  <si>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</si>
  <si>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</si>
  <si>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</si>
  <si>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</si>
  <si>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</si>
  <si>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</si>
  <si>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</si>
  <si>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</si>
  <si>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</si>
  <si>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</si>
  <si>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</si>
  <si>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</si>
  <si>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</si>
  <si>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</si>
  <si>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</si>
  <si>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</si>
  <si>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</si>
  <si>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</si>
  <si>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</si>
  <si>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</si>
  <si>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</si>
  <si>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</si>
  <si>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</si>
  <si>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</si>
  <si>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</si>
  <si>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</si>
  <si>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</si>
  <si>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</si>
  <si>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</si>
  <si>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</si>
  <si>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</si>
  <si>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</si>
  <si>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</si>
  <si>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</si>
  <si>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</si>
  <si>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</si>
  <si>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</si>
  <si>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</si>
  <si>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</si>
  <si>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</si>
  <si>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</si>
  <si>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</si>
  <si>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</si>
  <si>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</si>
  <si>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</si>
  <si>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</si>
  <si>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</si>
  <si>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</si>
  <si>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</si>
  <si>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</si>
  <si>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</si>
  <si>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</si>
  <si>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</si>
  <si>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</si>
  <si>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</si>
  <si>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</si>
  <si>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</si>
  <si>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</si>
  <si>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</si>
  <si>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</si>
  <si>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</si>
  <si>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</si>
  <si>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</si>
  <si>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</si>
  <si>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</si>
  <si>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</si>
  <si>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</si>
  <si>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</si>
  <si>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</si>
  <si>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</si>
  <si>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</si>
  <si>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</si>
  <si>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</si>
  <si>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</si>
  <si>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</si>
  <si>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</si>
  <si>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</si>
  <si>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</si>
  <si>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</si>
  <si>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</si>
  <si>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12/04/15 - VENCIMENTO 17/04/15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</si>
</sst>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192635</v>
      </c>
      <c r="C7" s="9">
        <f t="shared" si="0"/>
        <v>245515</v>
      </c>
      <c r="D7" s="9">
        <f t="shared" si="0"/>
        <v>273067</v>
      </c>
      <c r="E7" s="9">
        <f t="shared" si="0"/>
        <v>147758</v>
      </c>
      <c r="F7" s="9">
        <f t="shared" si="0"/>
        <v>231802</v>
      </c>
      <c r="G7" s="9">
        <f t="shared" si="0"/>
        <v>395430</v>
      </c>
      <c r="H7" s="9">
        <f t="shared" si="0"/>
        <v>141389</v>
      </c>
      <c r="I7" s="9">
        <f t="shared" si="0"/>
        <v>28257</v>
      </c>
      <c r="J7" s="9">
        <f t="shared" si="0"/>
        <v>118425</v>
      </c>
      <c r="K7" s="9">
        <f t="shared" si="0"/>
        <v>1774278</v>
      </c>
      <c r="L7" s="52"/>
    </row>
    <row r="8" spans="1:11" ht="17.25" customHeight="1">
      <c r="A8" s="10" t="s">
        <v>103</v>
      </c>
      <c r="B8" s="11">
        <f>B9+B12+B16</f>
        <v>112584</v>
      </c>
      <c r="C8" s="11">
        <f aca="true" t="shared" si="1" ref="C8:J8">C9+C12+C16</f>
        <v>147023</v>
      </c>
      <c r="D8" s="11">
        <f t="shared" si="1"/>
        <v>153917</v>
      </c>
      <c r="E8" s="11">
        <f t="shared" si="1"/>
        <v>87963</v>
      </c>
      <c r="F8" s="11">
        <f t="shared" si="1"/>
        <v>123561</v>
      </c>
      <c r="G8" s="11">
        <f t="shared" si="1"/>
        <v>211678</v>
      </c>
      <c r="H8" s="11">
        <f t="shared" si="1"/>
        <v>88192</v>
      </c>
      <c r="I8" s="11">
        <f t="shared" si="1"/>
        <v>14829</v>
      </c>
      <c r="J8" s="11">
        <f t="shared" si="1"/>
        <v>67277</v>
      </c>
      <c r="K8" s="11">
        <f>SUM(B8:J8)</f>
        <v>1007024</v>
      </c>
    </row>
    <row r="9" spans="1:11" ht="17.25" customHeight="1">
      <c r="A9" s="15" t="s">
        <v>17</v>
      </c>
      <c r="B9" s="13">
        <f>+B10+B11</f>
        <v>23409</v>
      </c>
      <c r="C9" s="13">
        <f aca="true" t="shared" si="2" ref="C9:J9">+C10+C11</f>
        <v>32372</v>
      </c>
      <c r="D9" s="13">
        <f t="shared" si="2"/>
        <v>31826</v>
      </c>
      <c r="E9" s="13">
        <f t="shared" si="2"/>
        <v>18263</v>
      </c>
      <c r="F9" s="13">
        <f t="shared" si="2"/>
        <v>20882</v>
      </c>
      <c r="G9" s="13">
        <f t="shared" si="2"/>
        <v>29222</v>
      </c>
      <c r="H9" s="13">
        <f t="shared" si="2"/>
        <v>19792</v>
      </c>
      <c r="I9" s="13">
        <f t="shared" si="2"/>
        <v>3682</v>
      </c>
      <c r="J9" s="13">
        <f t="shared" si="2"/>
        <v>13144</v>
      </c>
      <c r="K9" s="11">
        <f>SUM(B9:J9)</f>
        <v>192592</v>
      </c>
    </row>
    <row r="10" spans="1:11" ht="17.25" customHeight="1">
      <c r="A10" s="29" t="s">
        <v>18</v>
      </c>
      <c r="B10" s="13">
        <v>23409</v>
      </c>
      <c r="C10" s="13">
        <v>32372</v>
      </c>
      <c r="D10" s="13">
        <v>31826</v>
      </c>
      <c r="E10" s="13">
        <v>18263</v>
      </c>
      <c r="F10" s="13">
        <v>20882</v>
      </c>
      <c r="G10" s="13">
        <v>29222</v>
      </c>
      <c r="H10" s="13">
        <v>19792</v>
      </c>
      <c r="I10" s="13">
        <v>3682</v>
      </c>
      <c r="J10" s="13">
        <v>13144</v>
      </c>
      <c r="K10" s="11">
        <f>SUM(B10:J10)</f>
        <v>192592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77040</v>
      </c>
      <c r="C12" s="17">
        <f t="shared" si="3"/>
        <v>99458</v>
      </c>
      <c r="D12" s="17">
        <f t="shared" si="3"/>
        <v>108039</v>
      </c>
      <c r="E12" s="17">
        <f t="shared" si="3"/>
        <v>61191</v>
      </c>
      <c r="F12" s="17">
        <f t="shared" si="3"/>
        <v>89571</v>
      </c>
      <c r="G12" s="17">
        <f t="shared" si="3"/>
        <v>162383</v>
      </c>
      <c r="H12" s="17">
        <f t="shared" si="3"/>
        <v>61012</v>
      </c>
      <c r="I12" s="17">
        <f t="shared" si="3"/>
        <v>9629</v>
      </c>
      <c r="J12" s="17">
        <f t="shared" si="3"/>
        <v>47691</v>
      </c>
      <c r="K12" s="11">
        <f aca="true" t="shared" si="4" ref="K12:K27">SUM(B12:J12)</f>
        <v>716014</v>
      </c>
    </row>
    <row r="13" spans="1:13" ht="17.25" customHeight="1">
      <c r="A13" s="14" t="s">
        <v>20</v>
      </c>
      <c r="B13" s="13">
        <v>36023</v>
      </c>
      <c r="C13" s="13">
        <v>50682</v>
      </c>
      <c r="D13" s="13">
        <v>54210</v>
      </c>
      <c r="E13" s="13">
        <v>31294</v>
      </c>
      <c r="F13" s="13">
        <v>42940</v>
      </c>
      <c r="G13" s="13">
        <v>72821</v>
      </c>
      <c r="H13" s="13">
        <v>27206</v>
      </c>
      <c r="I13" s="13">
        <v>5249</v>
      </c>
      <c r="J13" s="13">
        <v>24500</v>
      </c>
      <c r="K13" s="11">
        <f t="shared" si="4"/>
        <v>344925</v>
      </c>
      <c r="L13" s="52"/>
      <c r="M13" s="53"/>
    </row>
    <row r="14" spans="1:12" ht="17.25" customHeight="1">
      <c r="A14" s="14" t="s">
        <v>21</v>
      </c>
      <c r="B14" s="13">
        <v>37796</v>
      </c>
      <c r="C14" s="13">
        <v>44353</v>
      </c>
      <c r="D14" s="13">
        <v>49616</v>
      </c>
      <c r="E14" s="13">
        <v>27289</v>
      </c>
      <c r="F14" s="13">
        <v>43454</v>
      </c>
      <c r="G14" s="13">
        <v>84756</v>
      </c>
      <c r="H14" s="13">
        <v>30658</v>
      </c>
      <c r="I14" s="13">
        <v>3928</v>
      </c>
      <c r="J14" s="13">
        <v>21493</v>
      </c>
      <c r="K14" s="11">
        <f t="shared" si="4"/>
        <v>343343</v>
      </c>
      <c r="L14" s="52"/>
    </row>
    <row r="15" spans="1:11" ht="17.25" customHeight="1">
      <c r="A15" s="14" t="s">
        <v>22</v>
      </c>
      <c r="B15" s="13">
        <v>3221</v>
      </c>
      <c r="C15" s="13">
        <v>4423</v>
      </c>
      <c r="D15" s="13">
        <v>4213</v>
      </c>
      <c r="E15" s="13">
        <v>2608</v>
      </c>
      <c r="F15" s="13">
        <v>3177</v>
      </c>
      <c r="G15" s="13">
        <v>4806</v>
      </c>
      <c r="H15" s="13">
        <v>3148</v>
      </c>
      <c r="I15" s="13">
        <v>452</v>
      </c>
      <c r="J15" s="13">
        <v>1698</v>
      </c>
      <c r="K15" s="11">
        <f t="shared" si="4"/>
        <v>27746</v>
      </c>
    </row>
    <row r="16" spans="1:11" ht="17.25" customHeight="1">
      <c r="A16" s="15" t="s">
        <v>99</v>
      </c>
      <c r="B16" s="13">
        <f>B17+B18+B19</f>
        <v>12135</v>
      </c>
      <c r="C16" s="13">
        <f aca="true" t="shared" si="5" ref="C16:J16">C17+C18+C19</f>
        <v>15193</v>
      </c>
      <c r="D16" s="13">
        <f t="shared" si="5"/>
        <v>14052</v>
      </c>
      <c r="E16" s="13">
        <f t="shared" si="5"/>
        <v>8509</v>
      </c>
      <c r="F16" s="13">
        <f t="shared" si="5"/>
        <v>13108</v>
      </c>
      <c r="G16" s="13">
        <f t="shared" si="5"/>
        <v>20073</v>
      </c>
      <c r="H16" s="13">
        <f t="shared" si="5"/>
        <v>7388</v>
      </c>
      <c r="I16" s="13">
        <f t="shared" si="5"/>
        <v>1518</v>
      </c>
      <c r="J16" s="13">
        <f t="shared" si="5"/>
        <v>6442</v>
      </c>
      <c r="K16" s="11">
        <f t="shared" si="4"/>
        <v>98418</v>
      </c>
    </row>
    <row r="17" spans="1:11" ht="17.25" customHeight="1">
      <c r="A17" s="14" t="s">
        <v>100</v>
      </c>
      <c r="B17" s="13">
        <v>3350</v>
      </c>
      <c r="C17" s="13">
        <v>4193</v>
      </c>
      <c r="D17" s="13">
        <v>4254</v>
      </c>
      <c r="E17" s="13">
        <v>2653</v>
      </c>
      <c r="F17" s="13">
        <v>4006</v>
      </c>
      <c r="G17" s="13">
        <v>6342</v>
      </c>
      <c r="H17" s="13">
        <v>2544</v>
      </c>
      <c r="I17" s="13">
        <v>530</v>
      </c>
      <c r="J17" s="13">
        <v>1813</v>
      </c>
      <c r="K17" s="11">
        <f t="shared" si="4"/>
        <v>29685</v>
      </c>
    </row>
    <row r="18" spans="1:11" ht="17.25" customHeight="1">
      <c r="A18" s="14" t="s">
        <v>101</v>
      </c>
      <c r="B18" s="13">
        <v>544</v>
      </c>
      <c r="C18" s="13">
        <v>633</v>
      </c>
      <c r="D18" s="13">
        <v>621</v>
      </c>
      <c r="E18" s="13">
        <v>503</v>
      </c>
      <c r="F18" s="13">
        <v>678</v>
      </c>
      <c r="G18" s="13">
        <v>1705</v>
      </c>
      <c r="H18" s="13">
        <v>417</v>
      </c>
      <c r="I18" s="13">
        <v>71</v>
      </c>
      <c r="J18" s="13">
        <v>282</v>
      </c>
      <c r="K18" s="11">
        <f t="shared" si="4"/>
        <v>5454</v>
      </c>
    </row>
    <row r="19" spans="1:11" ht="17.25" customHeight="1">
      <c r="A19" s="14" t="s">
        <v>102</v>
      </c>
      <c r="B19" s="13">
        <v>8241</v>
      </c>
      <c r="C19" s="13">
        <v>10367</v>
      </c>
      <c r="D19" s="13">
        <v>9177</v>
      </c>
      <c r="E19" s="13">
        <v>5353</v>
      </c>
      <c r="F19" s="13">
        <v>8424</v>
      </c>
      <c r="G19" s="13">
        <v>12026</v>
      </c>
      <c r="H19" s="13">
        <v>4427</v>
      </c>
      <c r="I19" s="13">
        <v>917</v>
      </c>
      <c r="J19" s="13">
        <v>4347</v>
      </c>
      <c r="K19" s="11">
        <f t="shared" si="4"/>
        <v>63279</v>
      </c>
    </row>
    <row r="20" spans="1:11" ht="17.25" customHeight="1">
      <c r="A20" s="16" t="s">
        <v>23</v>
      </c>
      <c r="B20" s="11">
        <f>+B21+B22+B23</f>
        <v>59309</v>
      </c>
      <c r="C20" s="11">
        <f aca="true" t="shared" si="6" ref="C20:J20">+C21+C22+C23</f>
        <v>67350</v>
      </c>
      <c r="D20" s="11">
        <f t="shared" si="6"/>
        <v>81698</v>
      </c>
      <c r="E20" s="11">
        <f t="shared" si="6"/>
        <v>40438</v>
      </c>
      <c r="F20" s="11">
        <f t="shared" si="6"/>
        <v>83232</v>
      </c>
      <c r="G20" s="11">
        <f t="shared" si="6"/>
        <v>152100</v>
      </c>
      <c r="H20" s="11">
        <f t="shared" si="6"/>
        <v>40270</v>
      </c>
      <c r="I20" s="11">
        <f t="shared" si="6"/>
        <v>8285</v>
      </c>
      <c r="J20" s="11">
        <f t="shared" si="6"/>
        <v>33058</v>
      </c>
      <c r="K20" s="11">
        <f t="shared" si="4"/>
        <v>565740</v>
      </c>
    </row>
    <row r="21" spans="1:12" ht="17.25" customHeight="1">
      <c r="A21" s="12" t="s">
        <v>24</v>
      </c>
      <c r="B21" s="13">
        <v>33625</v>
      </c>
      <c r="C21" s="13">
        <v>42159</v>
      </c>
      <c r="D21" s="13">
        <v>49683</v>
      </c>
      <c r="E21" s="13">
        <v>25290</v>
      </c>
      <c r="F21" s="13">
        <v>47603</v>
      </c>
      <c r="G21" s="13">
        <v>78451</v>
      </c>
      <c r="H21" s="13">
        <v>23144</v>
      </c>
      <c r="I21" s="13">
        <v>5444</v>
      </c>
      <c r="J21" s="13">
        <v>19726</v>
      </c>
      <c r="K21" s="11">
        <f t="shared" si="4"/>
        <v>325125</v>
      </c>
      <c r="L21" s="52"/>
    </row>
    <row r="22" spans="1:12" ht="17.25" customHeight="1">
      <c r="A22" s="12" t="s">
        <v>25</v>
      </c>
      <c r="B22" s="13">
        <v>24059</v>
      </c>
      <c r="C22" s="13">
        <v>23134</v>
      </c>
      <c r="D22" s="13">
        <v>29770</v>
      </c>
      <c r="E22" s="13">
        <v>14065</v>
      </c>
      <c r="F22" s="13">
        <v>33775</v>
      </c>
      <c r="G22" s="13">
        <v>70520</v>
      </c>
      <c r="H22" s="13">
        <v>15902</v>
      </c>
      <c r="I22" s="13">
        <v>2610</v>
      </c>
      <c r="J22" s="13">
        <v>12505</v>
      </c>
      <c r="K22" s="11">
        <f t="shared" si="4"/>
        <v>226340</v>
      </c>
      <c r="L22" s="52"/>
    </row>
    <row r="23" spans="1:11" ht="17.25" customHeight="1">
      <c r="A23" s="12" t="s">
        <v>26</v>
      </c>
      <c r="B23" s="13">
        <v>1625</v>
      </c>
      <c r="C23" s="13">
        <v>2057</v>
      </c>
      <c r="D23" s="13">
        <v>2245</v>
      </c>
      <c r="E23" s="13">
        <v>1083</v>
      </c>
      <c r="F23" s="13">
        <v>1854</v>
      </c>
      <c r="G23" s="13">
        <v>3129</v>
      </c>
      <c r="H23" s="13">
        <v>1224</v>
      </c>
      <c r="I23" s="13">
        <v>231</v>
      </c>
      <c r="J23" s="13">
        <v>827</v>
      </c>
      <c r="K23" s="11">
        <f t="shared" si="4"/>
        <v>14275</v>
      </c>
    </row>
    <row r="24" spans="1:11" ht="17.25" customHeight="1">
      <c r="A24" s="16" t="s">
        <v>27</v>
      </c>
      <c r="B24" s="13">
        <v>20742</v>
      </c>
      <c r="C24" s="13">
        <v>31142</v>
      </c>
      <c r="D24" s="13">
        <v>37452</v>
      </c>
      <c r="E24" s="13">
        <v>19357</v>
      </c>
      <c r="F24" s="13">
        <v>25009</v>
      </c>
      <c r="G24" s="13">
        <v>31652</v>
      </c>
      <c r="H24" s="13">
        <v>12096</v>
      </c>
      <c r="I24" s="13">
        <v>5143</v>
      </c>
      <c r="J24" s="13">
        <v>18090</v>
      </c>
      <c r="K24" s="11">
        <f t="shared" si="4"/>
        <v>200683</v>
      </c>
    </row>
    <row r="25" spans="1:12" ht="17.25" customHeight="1">
      <c r="A25" s="12" t="s">
        <v>28</v>
      </c>
      <c r="B25" s="13">
        <v>13275</v>
      </c>
      <c r="C25" s="13">
        <v>19931</v>
      </c>
      <c r="D25" s="13">
        <v>23969</v>
      </c>
      <c r="E25" s="13">
        <v>12388</v>
      </c>
      <c r="F25" s="13">
        <v>16006</v>
      </c>
      <c r="G25" s="13">
        <v>20257</v>
      </c>
      <c r="H25" s="13">
        <v>7741</v>
      </c>
      <c r="I25" s="13">
        <v>3292</v>
      </c>
      <c r="J25" s="13">
        <v>11578</v>
      </c>
      <c r="K25" s="11">
        <f t="shared" si="4"/>
        <v>128437</v>
      </c>
      <c r="L25" s="52"/>
    </row>
    <row r="26" spans="1:12" ht="17.25" customHeight="1">
      <c r="A26" s="12" t="s">
        <v>29</v>
      </c>
      <c r="B26" s="13">
        <v>7467</v>
      </c>
      <c r="C26" s="13">
        <v>11211</v>
      </c>
      <c r="D26" s="13">
        <v>13483</v>
      </c>
      <c r="E26" s="13">
        <v>6969</v>
      </c>
      <c r="F26" s="13">
        <v>9003</v>
      </c>
      <c r="G26" s="13">
        <v>11395</v>
      </c>
      <c r="H26" s="13">
        <v>4355</v>
      </c>
      <c r="I26" s="13">
        <v>1851</v>
      </c>
      <c r="J26" s="13">
        <v>6512</v>
      </c>
      <c r="K26" s="11">
        <f t="shared" si="4"/>
        <v>72246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831</v>
      </c>
      <c r="I27" s="11">
        <v>0</v>
      </c>
      <c r="J27" s="11">
        <v>0</v>
      </c>
      <c r="K27" s="11">
        <f t="shared" si="4"/>
        <v>831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-0.00462579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26614.55</v>
      </c>
      <c r="I35" s="19">
        <v>0</v>
      </c>
      <c r="J35" s="19">
        <v>0</v>
      </c>
      <c r="K35" s="23">
        <f>SUM(B35:J35)</f>
        <v>26614.55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4078.84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6775.24</v>
      </c>
      <c r="H39" s="23">
        <f t="shared" si="8"/>
        <v>3715.04</v>
      </c>
      <c r="I39" s="23">
        <f t="shared" si="8"/>
        <v>1065.72</v>
      </c>
      <c r="J39" s="23">
        <f t="shared" si="8"/>
        <v>2135.72</v>
      </c>
      <c r="K39" s="23">
        <f aca="true" t="shared" si="9" ref="K39:K44">SUM(B39:J39)</f>
        <v>36756.64000000001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4078.84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3244.24</v>
      </c>
      <c r="F43" s="65">
        <f t="shared" si="10"/>
        <v>4716.56</v>
      </c>
      <c r="G43" s="65">
        <f t="shared" si="10"/>
        <v>6775.24</v>
      </c>
      <c r="H43" s="65">
        <f t="shared" si="10"/>
        <v>3715.04</v>
      </c>
      <c r="I43" s="65">
        <f t="shared" si="10"/>
        <v>1065.72</v>
      </c>
      <c r="J43" s="65">
        <f t="shared" si="10"/>
        <v>2135.72</v>
      </c>
      <c r="K43" s="65">
        <f t="shared" si="9"/>
        <v>36756.64000000001</v>
      </c>
    </row>
    <row r="44" spans="1:11" ht="17.25" customHeight="1">
      <c r="A44" s="66" t="s">
        <v>43</v>
      </c>
      <c r="B44" s="67">
        <v>953</v>
      </c>
      <c r="C44" s="67">
        <v>1349</v>
      </c>
      <c r="D44" s="67">
        <v>1227</v>
      </c>
      <c r="E44" s="67">
        <v>758</v>
      </c>
      <c r="F44" s="67">
        <v>1102</v>
      </c>
      <c r="G44" s="67">
        <v>1583</v>
      </c>
      <c r="H44" s="67">
        <v>868</v>
      </c>
      <c r="I44" s="67">
        <v>249</v>
      </c>
      <c r="J44" s="67">
        <v>499</v>
      </c>
      <c r="K44" s="67">
        <f t="shared" si="9"/>
        <v>8588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485559.48</v>
      </c>
      <c r="C47" s="22">
        <f aca="true" t="shared" si="11" ref="C47:H47">+C48+C56</f>
        <v>702644.0899999999</v>
      </c>
      <c r="D47" s="22">
        <f t="shared" si="11"/>
        <v>875705.5100000001</v>
      </c>
      <c r="E47" s="22">
        <f t="shared" si="11"/>
        <v>413083.37</v>
      </c>
      <c r="F47" s="22">
        <f t="shared" si="11"/>
        <v>618780.91</v>
      </c>
      <c r="G47" s="22">
        <f t="shared" si="11"/>
        <v>903513.2799999999</v>
      </c>
      <c r="H47" s="22">
        <f t="shared" si="11"/>
        <v>405206.88999999996</v>
      </c>
      <c r="I47" s="22">
        <f>+I48+I56</f>
        <v>127482.96</v>
      </c>
      <c r="J47" s="22">
        <f>+J48+J56</f>
        <v>329723.43</v>
      </c>
      <c r="K47" s="22">
        <f>SUM(B47:J47)</f>
        <v>4861699.92</v>
      </c>
    </row>
    <row r="48" spans="1:11" ht="17.25" customHeight="1">
      <c r="A48" s="16" t="s">
        <v>46</v>
      </c>
      <c r="B48" s="23">
        <f>SUM(B49:B55)</f>
        <v>468117.29</v>
      </c>
      <c r="C48" s="23">
        <f aca="true" t="shared" si="12" ref="C48:H48">SUM(C49:C55)</f>
        <v>680499.5199999999</v>
      </c>
      <c r="D48" s="23">
        <f t="shared" si="12"/>
        <v>850359.5800000001</v>
      </c>
      <c r="E48" s="23">
        <f t="shared" si="12"/>
        <v>392097.05</v>
      </c>
      <c r="F48" s="23">
        <f t="shared" si="12"/>
        <v>596909.3</v>
      </c>
      <c r="G48" s="23">
        <f t="shared" si="12"/>
        <v>875732.6599999999</v>
      </c>
      <c r="H48" s="23">
        <f t="shared" si="12"/>
        <v>386573.30999999994</v>
      </c>
      <c r="I48" s="23">
        <f>SUM(I49:I55)</f>
        <v>127482.96</v>
      </c>
      <c r="J48" s="23">
        <f>SUM(J49:J55)</f>
        <v>316544.02999999997</v>
      </c>
      <c r="K48" s="23">
        <f aca="true" t="shared" si="13" ref="K48:K56">SUM(B48:J48)</f>
        <v>4694315.7</v>
      </c>
    </row>
    <row r="49" spans="1:11" ht="17.25" customHeight="1">
      <c r="A49" s="34" t="s">
        <v>47</v>
      </c>
      <c r="B49" s="23">
        <f aca="true" t="shared" si="14" ref="B49:H49">ROUND(B30*B7,2)</f>
        <v>464963.1</v>
      </c>
      <c r="C49" s="23">
        <f t="shared" si="14"/>
        <v>674429.71</v>
      </c>
      <c r="D49" s="23">
        <f t="shared" si="14"/>
        <v>846371.17</v>
      </c>
      <c r="E49" s="23">
        <f t="shared" si="14"/>
        <v>389490.09</v>
      </c>
      <c r="F49" s="23">
        <f t="shared" si="14"/>
        <v>593181.32</v>
      </c>
      <c r="G49" s="23">
        <f t="shared" si="14"/>
        <v>870499.6</v>
      </c>
      <c r="H49" s="23">
        <f t="shared" si="14"/>
        <v>356894.11</v>
      </c>
      <c r="I49" s="23">
        <f>ROUND(I30*I7,2)</f>
        <v>126611.14</v>
      </c>
      <c r="J49" s="23">
        <f>ROUND(J30*J7,2)</f>
        <v>314619.7</v>
      </c>
      <c r="K49" s="23">
        <f t="shared" si="13"/>
        <v>4637059.9399999995</v>
      </c>
    </row>
    <row r="50" spans="1:11" ht="17.25" customHeight="1">
      <c r="A50" s="34" t="s">
        <v>48</v>
      </c>
      <c r="B50" s="19">
        <v>0</v>
      </c>
      <c r="C50" s="23">
        <f>ROUND(C31*C7,2)</f>
        <v>1499.11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1499.11</v>
      </c>
    </row>
    <row r="51" spans="1:11" ht="17.25" customHeight="1">
      <c r="A51" s="68" t="s">
        <v>110</v>
      </c>
      <c r="B51" s="69">
        <f>ROUND(B32*B7,2)</f>
        <v>-924.65</v>
      </c>
      <c r="C51" s="69">
        <f>ROUND(C32*C7,2)</f>
        <v>-1203.02</v>
      </c>
      <c r="D51" s="69">
        <f aca="true" t="shared" si="15" ref="D51:J51">ROUND(D32*D7,2)</f>
        <v>-1263.15</v>
      </c>
      <c r="E51" s="69">
        <f t="shared" si="15"/>
        <v>-637.28</v>
      </c>
      <c r="F51" s="69">
        <f t="shared" si="15"/>
        <v>-988.58</v>
      </c>
      <c r="G51" s="69">
        <f t="shared" si="15"/>
        <v>-1542.18</v>
      </c>
      <c r="H51" s="69">
        <f t="shared" si="15"/>
        <v>-650.39</v>
      </c>
      <c r="I51" s="69">
        <f t="shared" si="15"/>
        <v>-193.9</v>
      </c>
      <c r="J51" s="69">
        <f t="shared" si="15"/>
        <v>-211.39</v>
      </c>
      <c r="K51" s="69">
        <f>SUM(B51:J51)</f>
        <v>-7614.540000000001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26614.55</v>
      </c>
      <c r="I53" s="31">
        <f>+I35</f>
        <v>0</v>
      </c>
      <c r="J53" s="31">
        <f>+J35</f>
        <v>0</v>
      </c>
      <c r="K53" s="23">
        <f t="shared" si="13"/>
        <v>26614.55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4078.84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6775.24</v>
      </c>
      <c r="H55" s="36">
        <v>3715.04</v>
      </c>
      <c r="I55" s="36">
        <v>1065.72</v>
      </c>
      <c r="J55" s="19">
        <v>2135.72</v>
      </c>
      <c r="K55" s="23">
        <f t="shared" si="13"/>
        <v>36756.64000000001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-82175.46</v>
      </c>
      <c r="C60" s="35">
        <f t="shared" si="16"/>
        <v>-113747.31</v>
      </c>
      <c r="D60" s="35">
        <f t="shared" si="16"/>
        <v>-113205.69</v>
      </c>
      <c r="E60" s="35">
        <f t="shared" si="16"/>
        <v>-67507.45</v>
      </c>
      <c r="F60" s="35">
        <f t="shared" si="16"/>
        <v>-74190.81</v>
      </c>
      <c r="G60" s="35">
        <f t="shared" si="16"/>
        <v>-102675.92</v>
      </c>
      <c r="H60" s="35">
        <f t="shared" si="16"/>
        <v>-69280.56</v>
      </c>
      <c r="I60" s="35">
        <f t="shared" si="16"/>
        <v>-16543.41</v>
      </c>
      <c r="J60" s="35">
        <f t="shared" si="16"/>
        <v>-52124.33</v>
      </c>
      <c r="K60" s="35">
        <f>SUM(B60:J60)</f>
        <v>-691450.94</v>
      </c>
    </row>
    <row r="61" spans="1:11" ht="18.75" customHeight="1">
      <c r="A61" s="16" t="s">
        <v>78</v>
      </c>
      <c r="B61" s="35">
        <f aca="true" t="shared" si="17" ref="B61:J61">B62+B63+B64+B65+B66+B67</f>
        <v>-81931.5</v>
      </c>
      <c r="C61" s="35">
        <f t="shared" si="17"/>
        <v>-113302</v>
      </c>
      <c r="D61" s="35">
        <f t="shared" si="17"/>
        <v>-111391</v>
      </c>
      <c r="E61" s="35">
        <f t="shared" si="17"/>
        <v>-63920.5</v>
      </c>
      <c r="F61" s="35">
        <f t="shared" si="17"/>
        <v>-73087</v>
      </c>
      <c r="G61" s="35">
        <f t="shared" si="17"/>
        <v>-102277</v>
      </c>
      <c r="H61" s="35">
        <f t="shared" si="17"/>
        <v>-69272</v>
      </c>
      <c r="I61" s="35">
        <f t="shared" si="17"/>
        <v>-12887</v>
      </c>
      <c r="J61" s="35">
        <f t="shared" si="17"/>
        <v>-46004</v>
      </c>
      <c r="K61" s="35">
        <f aca="true" t="shared" si="18" ref="K61:K94">SUM(B61:J61)</f>
        <v>-674072</v>
      </c>
    </row>
    <row r="62" spans="1:11" ht="18.75" customHeight="1">
      <c r="A62" s="12" t="s">
        <v>79</v>
      </c>
      <c r="B62" s="35">
        <f>-ROUND(B9*$D$3,2)</f>
        <v>-81931.5</v>
      </c>
      <c r="C62" s="35">
        <f aca="true" t="shared" si="19" ref="C62:J62">-ROUND(C9*$D$3,2)</f>
        <v>-113302</v>
      </c>
      <c r="D62" s="35">
        <f t="shared" si="19"/>
        <v>-111391</v>
      </c>
      <c r="E62" s="35">
        <f t="shared" si="19"/>
        <v>-63920.5</v>
      </c>
      <c r="F62" s="35">
        <f t="shared" si="19"/>
        <v>-73087</v>
      </c>
      <c r="G62" s="35">
        <f t="shared" si="19"/>
        <v>-102277</v>
      </c>
      <c r="H62" s="35">
        <f t="shared" si="19"/>
        <v>-69272</v>
      </c>
      <c r="I62" s="35">
        <f t="shared" si="19"/>
        <v>-12887</v>
      </c>
      <c r="J62" s="35">
        <f t="shared" si="19"/>
        <v>-46004</v>
      </c>
      <c r="K62" s="35">
        <f t="shared" si="18"/>
        <v>-674072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-243.96</v>
      </c>
      <c r="C68" s="35">
        <f t="shared" si="20"/>
        <v>-445.31</v>
      </c>
      <c r="D68" s="35">
        <f t="shared" si="20"/>
        <v>-1814.69</v>
      </c>
      <c r="E68" s="35">
        <f t="shared" si="20"/>
        <v>-3586.9500000000003</v>
      </c>
      <c r="F68" s="35">
        <f t="shared" si="20"/>
        <v>-1103.81</v>
      </c>
      <c r="G68" s="35">
        <f t="shared" si="20"/>
        <v>-398.92</v>
      </c>
      <c r="H68" s="35">
        <f t="shared" si="20"/>
        <v>-8.56</v>
      </c>
      <c r="I68" s="35">
        <f t="shared" si="20"/>
        <v>-3656.41</v>
      </c>
      <c r="J68" s="35">
        <f t="shared" si="20"/>
        <v>-6120.33</v>
      </c>
      <c r="K68" s="35">
        <f t="shared" si="18"/>
        <v>-17378.940000000002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-243.96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-380.92</v>
      </c>
      <c r="H91" s="35">
        <v>-8.56</v>
      </c>
      <c r="I91" s="35">
        <v>0</v>
      </c>
      <c r="J91" s="35">
        <v>-218.28</v>
      </c>
      <c r="K91" s="35">
        <f t="shared" si="18"/>
        <v>-2709.2400000000002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-3428.59</v>
      </c>
      <c r="F92" s="19">
        <v>0</v>
      </c>
      <c r="G92" s="19">
        <v>0</v>
      </c>
      <c r="H92" s="19">
        <v>0</v>
      </c>
      <c r="I92" s="48">
        <v>-1606.29</v>
      </c>
      <c r="J92" s="48">
        <v>-5902.05</v>
      </c>
      <c r="K92" s="48">
        <f t="shared" si="18"/>
        <v>-10936.93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403384.01999999996</v>
      </c>
      <c r="C97" s="24">
        <f t="shared" si="21"/>
        <v>588896.7799999998</v>
      </c>
      <c r="D97" s="24">
        <f t="shared" si="21"/>
        <v>762499.8200000002</v>
      </c>
      <c r="E97" s="24">
        <f t="shared" si="21"/>
        <v>345575.92</v>
      </c>
      <c r="F97" s="24">
        <f t="shared" si="21"/>
        <v>544590.1000000001</v>
      </c>
      <c r="G97" s="24">
        <f t="shared" si="21"/>
        <v>800837.3599999999</v>
      </c>
      <c r="H97" s="24">
        <f t="shared" si="21"/>
        <v>335926.32999999996</v>
      </c>
      <c r="I97" s="24">
        <f>+I98+I99</f>
        <v>110939.55</v>
      </c>
      <c r="J97" s="24">
        <f>+J98+J99</f>
        <v>277599.1</v>
      </c>
      <c r="K97" s="48">
        <f>SUM(B97:J97)</f>
        <v>4170248.98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385941.82999999996</v>
      </c>
      <c r="C98" s="24">
        <f t="shared" si="22"/>
        <v>566752.2099999998</v>
      </c>
      <c r="D98" s="24">
        <f t="shared" si="22"/>
        <v>737153.8900000001</v>
      </c>
      <c r="E98" s="24">
        <f t="shared" si="22"/>
        <v>324589.6</v>
      </c>
      <c r="F98" s="24">
        <f t="shared" si="22"/>
        <v>522718.49000000005</v>
      </c>
      <c r="G98" s="24">
        <f t="shared" si="22"/>
        <v>773056.7399999999</v>
      </c>
      <c r="H98" s="24">
        <f t="shared" si="22"/>
        <v>317292.74999999994</v>
      </c>
      <c r="I98" s="24">
        <f t="shared" si="22"/>
        <v>110939.55</v>
      </c>
      <c r="J98" s="24">
        <f t="shared" si="22"/>
        <v>264419.69999999995</v>
      </c>
      <c r="K98" s="48">
        <f>SUM(B98:J98)</f>
        <v>4002864.76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4170248.98</v>
      </c>
      <c r="L105" s="54"/>
    </row>
    <row r="106" spans="1:11" ht="18.75" customHeight="1">
      <c r="A106" s="26" t="s">
        <v>74</v>
      </c>
      <c r="B106" s="27">
        <v>54412.16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54412.16</v>
      </c>
    </row>
    <row r="107" spans="1:11" ht="18.75" customHeight="1">
      <c r="A107" s="26" t="s">
        <v>75</v>
      </c>
      <c r="B107" s="27">
        <v>348971.86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348971.86</v>
      </c>
    </row>
    <row r="108" spans="1:11" ht="18.75" customHeight="1">
      <c r="A108" s="26" t="s">
        <v>76</v>
      </c>
      <c r="B108" s="40">
        <v>0</v>
      </c>
      <c r="C108" s="27">
        <f>+C97</f>
        <v>588896.7799999998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588896.7799999998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762499.8200000002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762499.8200000002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345575.92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345575.92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101417.54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101417.54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191000.23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191000.23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252172.33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252172.33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238381.9</v>
      </c>
      <c r="H114" s="40">
        <v>0</v>
      </c>
      <c r="I114" s="40">
        <v>0</v>
      </c>
      <c r="J114" s="40">
        <v>0</v>
      </c>
      <c r="K114" s="41">
        <f t="shared" si="24"/>
        <v>238381.9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24040.14</v>
      </c>
      <c r="H115" s="40">
        <v>0</v>
      </c>
      <c r="I115" s="40">
        <v>0</v>
      </c>
      <c r="J115" s="40">
        <v>0</v>
      </c>
      <c r="K115" s="41">
        <f t="shared" si="24"/>
        <v>24040.14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132691.57</v>
      </c>
      <c r="H116" s="40">
        <v>0</v>
      </c>
      <c r="I116" s="40">
        <v>0</v>
      </c>
      <c r="J116" s="40">
        <v>0</v>
      </c>
      <c r="K116" s="41">
        <f t="shared" si="24"/>
        <v>132691.57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113192.27</v>
      </c>
      <c r="H117" s="40">
        <v>0</v>
      </c>
      <c r="I117" s="40">
        <v>0</v>
      </c>
      <c r="J117" s="40">
        <v>0</v>
      </c>
      <c r="K117" s="41">
        <f t="shared" si="24"/>
        <v>113192.27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292531.48</v>
      </c>
      <c r="H118" s="40">
        <v>0</v>
      </c>
      <c r="I118" s="40">
        <v>0</v>
      </c>
      <c r="J118" s="40">
        <v>0</v>
      </c>
      <c r="K118" s="41">
        <f t="shared" si="24"/>
        <v>292531.48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120072.54</v>
      </c>
      <c r="I119" s="40">
        <v>0</v>
      </c>
      <c r="J119" s="40">
        <v>0</v>
      </c>
      <c r="K119" s="41">
        <f t="shared" si="24"/>
        <v>120072.54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215853.79</v>
      </c>
      <c r="I120" s="40">
        <v>0</v>
      </c>
      <c r="J120" s="40">
        <v>0</v>
      </c>
      <c r="K120" s="41">
        <f t="shared" si="24"/>
        <v>215853.79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110939.55</v>
      </c>
      <c r="J121" s="40">
        <v>0</v>
      </c>
      <c r="K121" s="41">
        <f t="shared" si="24"/>
        <v>110939.55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277599.1</v>
      </c>
      <c r="K122" s="44">
        <f t="shared" si="24"/>
        <v>277599.1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2015-04-22T13:07:49Z</dcterms:modified>
  <cp:category/>
  <cp:version/>
  <cp:contentType/>
  <cp:contentStatus/>
</cp:coreProperties>
</file>