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<sst xmlns="http://schemas.openxmlformats.org/spreadsheetml/2006/main" count="126" uniqueCount="126">
  <si>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</si>
  <si>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</si>
  <si>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</si>
  <si>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</si>
  <si>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</si>
  <si>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</si>
  <si>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</si>
  <si>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</si>
  <si>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</si>
  <si>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</si>
  <si>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</si>
  <si>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</si>
  <si>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</si>
  <si>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</si>
  <si>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</si>
  <si>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</si>
  <si>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</si>
  <si>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</si>
  <si>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</si>
  <si>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</si>
  <si>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</si>
  <si>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</si>
  <si>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</si>
  <si>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</si>
  <si>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</si>
  <si>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</si>
  <si>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</si>
  <si>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</si>
  <si>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</si>
  <si>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</si>
  <si>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</si>
  <si>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</si>
  <si>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</si>
  <si>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</si>
  <si>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</si>
  <si>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</si>
  <si>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</si>
  <si>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</si>
  <si>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</si>
  <si>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</si>
  <si>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</si>
  <si>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</si>
  <si>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</si>
  <si>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</si>
  <si>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</si>
  <si>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</si>
  <si>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</si>
  <si>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</si>
  <si>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</si>
  <si>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</si>
  <si>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</si>
  <si>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</si>
  <si>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</si>
  <si>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</si>
  <si>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</si>
  <si>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</si>
  <si>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</si>
  <si>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</si>
  <si>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</si>
  <si>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</si>
  <si>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</si>
  <si>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</si>
  <si>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</si>
  <si>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</si>
  <si>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</si>
  <si>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</si>
  <si>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</si>
  <si>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</si>
  <si>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</si>
  <si>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</si>
  <si>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</si>
  <si>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</si>
  <si>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</si>
  <si>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</si>
  <si>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</si>
  <si>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</si>
  <si>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</si>
  <si>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</si>
  <si>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</si>
  <si>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</si>
  <si>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</si>
  <si>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</si>
  <si>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</si>
  <si>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</si>
  <si>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</si>
  <si>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</si>
  <si>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</si>
  <si>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</si>
  <si>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</si>
  <si>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</si>
  <si>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</si>
  <si>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</si>
  <si>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</si>
  <si>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</si>
  <si>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</si>
  <si>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</si>
  <si>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</si>
  <si>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</si>
  <si>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</si>
  <si>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</si>
  <si>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</si>
  <si>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</si>
  <si>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</si>
  <si>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</si>
  <si>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</si>
  <si>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</si>
  <si>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</si>
  <si>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</si>
  <si>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</si>
  <si>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</si>
  <si>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</si>
  <si>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</si>
  <si>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</si>
  <si>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</si>
  <si>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</si>
  <si>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</si>
  <si>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</si>
  <si>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</si>
  <si>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</si>
  <si>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</si>
  <si>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</si>
  <si>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</si>
  <si>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</si>
  <si>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</si>
  <si>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</si>
  <si>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11/04/15 - VENCIMENTO 17/04/15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</si>
</sst>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346110</v>
      </c>
      <c r="C7" s="9">
        <f t="shared" si="0"/>
        <v>458605</v>
      </c>
      <c r="D7" s="9">
        <f t="shared" si="0"/>
        <v>532001</v>
      </c>
      <c r="E7" s="9">
        <f t="shared" si="0"/>
        <v>289079</v>
      </c>
      <c r="F7" s="9">
        <f t="shared" si="0"/>
        <v>390177</v>
      </c>
      <c r="G7" s="9">
        <f t="shared" si="0"/>
        <v>691410</v>
      </c>
      <c r="H7" s="9">
        <f t="shared" si="0"/>
        <v>288829</v>
      </c>
      <c r="I7" s="9">
        <f t="shared" si="0"/>
        <v>63785</v>
      </c>
      <c r="J7" s="9">
        <f t="shared" si="0"/>
        <v>194809</v>
      </c>
      <c r="K7" s="9">
        <f t="shared" si="0"/>
        <v>3254805</v>
      </c>
      <c r="L7" s="52"/>
    </row>
    <row r="8" spans="1:11" ht="17.25" customHeight="1">
      <c r="A8" s="10" t="s">
        <v>103</v>
      </c>
      <c r="B8" s="11">
        <f>B9+B12+B16</f>
        <v>207754</v>
      </c>
      <c r="C8" s="11">
        <f aca="true" t="shared" si="1" ref="C8:J8">C9+C12+C16</f>
        <v>285322</v>
      </c>
      <c r="D8" s="11">
        <f t="shared" si="1"/>
        <v>312684</v>
      </c>
      <c r="E8" s="11">
        <f t="shared" si="1"/>
        <v>176677</v>
      </c>
      <c r="F8" s="11">
        <f t="shared" si="1"/>
        <v>218729</v>
      </c>
      <c r="G8" s="11">
        <f t="shared" si="1"/>
        <v>382780</v>
      </c>
      <c r="H8" s="11">
        <f t="shared" si="1"/>
        <v>183688</v>
      </c>
      <c r="I8" s="11">
        <f t="shared" si="1"/>
        <v>34888</v>
      </c>
      <c r="J8" s="11">
        <f t="shared" si="1"/>
        <v>113500</v>
      </c>
      <c r="K8" s="11">
        <f>SUM(B8:J8)</f>
        <v>1916022</v>
      </c>
    </row>
    <row r="9" spans="1:11" ht="17.25" customHeight="1">
      <c r="A9" s="15" t="s">
        <v>17</v>
      </c>
      <c r="B9" s="13">
        <f>+B10+B11</f>
        <v>35664</v>
      </c>
      <c r="C9" s="13">
        <f aca="true" t="shared" si="2" ref="C9:J9">+C10+C11</f>
        <v>53802</v>
      </c>
      <c r="D9" s="13">
        <f t="shared" si="2"/>
        <v>53255</v>
      </c>
      <c r="E9" s="13">
        <f t="shared" si="2"/>
        <v>31936</v>
      </c>
      <c r="F9" s="13">
        <f t="shared" si="2"/>
        <v>31072</v>
      </c>
      <c r="G9" s="13">
        <f t="shared" si="2"/>
        <v>42445</v>
      </c>
      <c r="H9" s="13">
        <f t="shared" si="2"/>
        <v>36081</v>
      </c>
      <c r="I9" s="13">
        <f t="shared" si="2"/>
        <v>7366</v>
      </c>
      <c r="J9" s="13">
        <f t="shared" si="2"/>
        <v>17017</v>
      </c>
      <c r="K9" s="11">
        <f>SUM(B9:J9)</f>
        <v>308638</v>
      </c>
    </row>
    <row r="10" spans="1:11" ht="17.25" customHeight="1">
      <c r="A10" s="29" t="s">
        <v>18</v>
      </c>
      <c r="B10" s="13">
        <v>35664</v>
      </c>
      <c r="C10" s="13">
        <v>53802</v>
      </c>
      <c r="D10" s="13">
        <v>53255</v>
      </c>
      <c r="E10" s="13">
        <v>31936</v>
      </c>
      <c r="F10" s="13">
        <v>31072</v>
      </c>
      <c r="G10" s="13">
        <v>42445</v>
      </c>
      <c r="H10" s="13">
        <v>36081</v>
      </c>
      <c r="I10" s="13">
        <v>7366</v>
      </c>
      <c r="J10" s="13">
        <v>17017</v>
      </c>
      <c r="K10" s="11">
        <f>SUM(B10:J10)</f>
        <v>308638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149424</v>
      </c>
      <c r="C12" s="17">
        <f t="shared" si="3"/>
        <v>202086</v>
      </c>
      <c r="D12" s="17">
        <f t="shared" si="3"/>
        <v>229731</v>
      </c>
      <c r="E12" s="17">
        <f t="shared" si="3"/>
        <v>128081</v>
      </c>
      <c r="F12" s="17">
        <f t="shared" si="3"/>
        <v>165239</v>
      </c>
      <c r="G12" s="17">
        <f t="shared" si="3"/>
        <v>303057</v>
      </c>
      <c r="H12" s="17">
        <f t="shared" si="3"/>
        <v>131222</v>
      </c>
      <c r="I12" s="17">
        <f t="shared" si="3"/>
        <v>23918</v>
      </c>
      <c r="J12" s="17">
        <f t="shared" si="3"/>
        <v>85168</v>
      </c>
      <c r="K12" s="11">
        <f aca="true" t="shared" si="4" ref="K12:K27">SUM(B12:J12)</f>
        <v>1417926</v>
      </c>
    </row>
    <row r="13" spans="1:13" ht="17.25" customHeight="1">
      <c r="A13" s="14" t="s">
        <v>20</v>
      </c>
      <c r="B13" s="13">
        <v>74234</v>
      </c>
      <c r="C13" s="13">
        <v>107288</v>
      </c>
      <c r="D13" s="13">
        <v>121702</v>
      </c>
      <c r="E13" s="13">
        <v>68017</v>
      </c>
      <c r="F13" s="13">
        <v>84431</v>
      </c>
      <c r="G13" s="13">
        <v>144936</v>
      </c>
      <c r="H13" s="13">
        <v>62464</v>
      </c>
      <c r="I13" s="13">
        <v>13624</v>
      </c>
      <c r="J13" s="13">
        <v>45255</v>
      </c>
      <c r="K13" s="11">
        <f t="shared" si="4"/>
        <v>721951</v>
      </c>
      <c r="L13" s="52"/>
      <c r="M13" s="53"/>
    </row>
    <row r="14" spans="1:12" ht="17.25" customHeight="1">
      <c r="A14" s="14" t="s">
        <v>21</v>
      </c>
      <c r="B14" s="13">
        <v>68345</v>
      </c>
      <c r="C14" s="13">
        <v>84697</v>
      </c>
      <c r="D14" s="13">
        <v>97996</v>
      </c>
      <c r="E14" s="13">
        <v>54307</v>
      </c>
      <c r="F14" s="13">
        <v>74551</v>
      </c>
      <c r="G14" s="13">
        <v>147905</v>
      </c>
      <c r="H14" s="13">
        <v>61371</v>
      </c>
      <c r="I14" s="13">
        <v>9121</v>
      </c>
      <c r="J14" s="13">
        <v>36652</v>
      </c>
      <c r="K14" s="11">
        <f t="shared" si="4"/>
        <v>634945</v>
      </c>
      <c r="L14" s="52"/>
    </row>
    <row r="15" spans="1:11" ht="17.25" customHeight="1">
      <c r="A15" s="14" t="s">
        <v>22</v>
      </c>
      <c r="B15" s="13">
        <v>6845</v>
      </c>
      <c r="C15" s="13">
        <v>10101</v>
      </c>
      <c r="D15" s="13">
        <v>10033</v>
      </c>
      <c r="E15" s="13">
        <v>5757</v>
      </c>
      <c r="F15" s="13">
        <v>6257</v>
      </c>
      <c r="G15" s="13">
        <v>10216</v>
      </c>
      <c r="H15" s="13">
        <v>7387</v>
      </c>
      <c r="I15" s="13">
        <v>1173</v>
      </c>
      <c r="J15" s="13">
        <v>3261</v>
      </c>
      <c r="K15" s="11">
        <f t="shared" si="4"/>
        <v>61030</v>
      </c>
    </row>
    <row r="16" spans="1:11" ht="17.25" customHeight="1">
      <c r="A16" s="15" t="s">
        <v>99</v>
      </c>
      <c r="B16" s="13">
        <f>B17+B18+B19</f>
        <v>22666</v>
      </c>
      <c r="C16" s="13">
        <f aca="true" t="shared" si="5" ref="C16:J16">C17+C18+C19</f>
        <v>29434</v>
      </c>
      <c r="D16" s="13">
        <f t="shared" si="5"/>
        <v>29698</v>
      </c>
      <c r="E16" s="13">
        <f t="shared" si="5"/>
        <v>16660</v>
      </c>
      <c r="F16" s="13">
        <f t="shared" si="5"/>
        <v>22418</v>
      </c>
      <c r="G16" s="13">
        <f t="shared" si="5"/>
        <v>37278</v>
      </c>
      <c r="H16" s="13">
        <f t="shared" si="5"/>
        <v>16385</v>
      </c>
      <c r="I16" s="13">
        <f t="shared" si="5"/>
        <v>3604</v>
      </c>
      <c r="J16" s="13">
        <f t="shared" si="5"/>
        <v>11315</v>
      </c>
      <c r="K16" s="11">
        <f t="shared" si="4"/>
        <v>189458</v>
      </c>
    </row>
    <row r="17" spans="1:11" ht="17.25" customHeight="1">
      <c r="A17" s="14" t="s">
        <v>100</v>
      </c>
      <c r="B17" s="13">
        <v>5750</v>
      </c>
      <c r="C17" s="13">
        <v>8027</v>
      </c>
      <c r="D17" s="13">
        <v>7890</v>
      </c>
      <c r="E17" s="13">
        <v>5071</v>
      </c>
      <c r="F17" s="13">
        <v>6713</v>
      </c>
      <c r="G17" s="13">
        <v>11695</v>
      </c>
      <c r="H17" s="13">
        <v>5361</v>
      </c>
      <c r="I17" s="13">
        <v>1154</v>
      </c>
      <c r="J17" s="13">
        <v>2973</v>
      </c>
      <c r="K17" s="11">
        <f t="shared" si="4"/>
        <v>54634</v>
      </c>
    </row>
    <row r="18" spans="1:11" ht="17.25" customHeight="1">
      <c r="A18" s="14" t="s">
        <v>101</v>
      </c>
      <c r="B18" s="13">
        <v>1077</v>
      </c>
      <c r="C18" s="13">
        <v>1190</v>
      </c>
      <c r="D18" s="13">
        <v>1286</v>
      </c>
      <c r="E18" s="13">
        <v>944</v>
      </c>
      <c r="F18" s="13">
        <v>1140</v>
      </c>
      <c r="G18" s="13">
        <v>2703</v>
      </c>
      <c r="H18" s="13">
        <v>846</v>
      </c>
      <c r="I18" s="13">
        <v>182</v>
      </c>
      <c r="J18" s="13">
        <v>446</v>
      </c>
      <c r="K18" s="11">
        <f t="shared" si="4"/>
        <v>9814</v>
      </c>
    </row>
    <row r="19" spans="1:11" ht="17.25" customHeight="1">
      <c r="A19" s="14" t="s">
        <v>102</v>
      </c>
      <c r="B19" s="13">
        <v>15839</v>
      </c>
      <c r="C19" s="13">
        <v>20217</v>
      </c>
      <c r="D19" s="13">
        <v>20522</v>
      </c>
      <c r="E19" s="13">
        <v>10645</v>
      </c>
      <c r="F19" s="13">
        <v>14565</v>
      </c>
      <c r="G19" s="13">
        <v>22880</v>
      </c>
      <c r="H19" s="13">
        <v>10178</v>
      </c>
      <c r="I19" s="13">
        <v>2268</v>
      </c>
      <c r="J19" s="13">
        <v>7896</v>
      </c>
      <c r="K19" s="11">
        <f t="shared" si="4"/>
        <v>125010</v>
      </c>
    </row>
    <row r="20" spans="1:11" ht="17.25" customHeight="1">
      <c r="A20" s="16" t="s">
        <v>23</v>
      </c>
      <c r="B20" s="11">
        <f>+B21+B22+B23</f>
        <v>105117</v>
      </c>
      <c r="C20" s="11">
        <f aca="true" t="shared" si="6" ref="C20:J20">+C21+C22+C23</f>
        <v>123393</v>
      </c>
      <c r="D20" s="11">
        <f t="shared" si="6"/>
        <v>157780</v>
      </c>
      <c r="E20" s="11">
        <f t="shared" si="6"/>
        <v>80168</v>
      </c>
      <c r="F20" s="11">
        <f t="shared" si="6"/>
        <v>135195</v>
      </c>
      <c r="G20" s="11">
        <f t="shared" si="6"/>
        <v>260395</v>
      </c>
      <c r="H20" s="11">
        <f t="shared" si="6"/>
        <v>80352</v>
      </c>
      <c r="I20" s="11">
        <f t="shared" si="6"/>
        <v>19180</v>
      </c>
      <c r="J20" s="11">
        <f t="shared" si="6"/>
        <v>55258</v>
      </c>
      <c r="K20" s="11">
        <f t="shared" si="4"/>
        <v>1016838</v>
      </c>
    </row>
    <row r="21" spans="1:12" ht="17.25" customHeight="1">
      <c r="A21" s="12" t="s">
        <v>24</v>
      </c>
      <c r="B21" s="13">
        <v>56937</v>
      </c>
      <c r="C21" s="13">
        <v>73639</v>
      </c>
      <c r="D21" s="13">
        <v>92561</v>
      </c>
      <c r="E21" s="13">
        <v>47227</v>
      </c>
      <c r="F21" s="13">
        <v>74564</v>
      </c>
      <c r="G21" s="13">
        <v>131661</v>
      </c>
      <c r="H21" s="13">
        <v>43981</v>
      </c>
      <c r="I21" s="13">
        <v>12022</v>
      </c>
      <c r="J21" s="13">
        <v>31516</v>
      </c>
      <c r="K21" s="11">
        <f t="shared" si="4"/>
        <v>564108</v>
      </c>
      <c r="L21" s="52"/>
    </row>
    <row r="22" spans="1:12" ht="17.25" customHeight="1">
      <c r="A22" s="12" t="s">
        <v>25</v>
      </c>
      <c r="B22" s="13">
        <v>44517</v>
      </c>
      <c r="C22" s="13">
        <v>45315</v>
      </c>
      <c r="D22" s="13">
        <v>59810</v>
      </c>
      <c r="E22" s="13">
        <v>30433</v>
      </c>
      <c r="F22" s="13">
        <v>56865</v>
      </c>
      <c r="G22" s="13">
        <v>122066</v>
      </c>
      <c r="H22" s="13">
        <v>33424</v>
      </c>
      <c r="I22" s="13">
        <v>6532</v>
      </c>
      <c r="J22" s="13">
        <v>22060</v>
      </c>
      <c r="K22" s="11">
        <f t="shared" si="4"/>
        <v>421022</v>
      </c>
      <c r="L22" s="52"/>
    </row>
    <row r="23" spans="1:11" ht="17.25" customHeight="1">
      <c r="A23" s="12" t="s">
        <v>26</v>
      </c>
      <c r="B23" s="13">
        <v>3663</v>
      </c>
      <c r="C23" s="13">
        <v>4439</v>
      </c>
      <c r="D23" s="13">
        <v>5409</v>
      </c>
      <c r="E23" s="13">
        <v>2508</v>
      </c>
      <c r="F23" s="13">
        <v>3766</v>
      </c>
      <c r="G23" s="13">
        <v>6668</v>
      </c>
      <c r="H23" s="13">
        <v>2947</v>
      </c>
      <c r="I23" s="13">
        <v>626</v>
      </c>
      <c r="J23" s="13">
        <v>1682</v>
      </c>
      <c r="K23" s="11">
        <f t="shared" si="4"/>
        <v>31708</v>
      </c>
    </row>
    <row r="24" spans="1:11" ht="17.25" customHeight="1">
      <c r="A24" s="16" t="s">
        <v>27</v>
      </c>
      <c r="B24" s="13">
        <v>33239</v>
      </c>
      <c r="C24" s="13">
        <v>49890</v>
      </c>
      <c r="D24" s="13">
        <v>61537</v>
      </c>
      <c r="E24" s="13">
        <v>32234</v>
      </c>
      <c r="F24" s="13">
        <v>36253</v>
      </c>
      <c r="G24" s="13">
        <v>48235</v>
      </c>
      <c r="H24" s="13">
        <v>21751</v>
      </c>
      <c r="I24" s="13">
        <v>9717</v>
      </c>
      <c r="J24" s="13">
        <v>26051</v>
      </c>
      <c r="K24" s="11">
        <f t="shared" si="4"/>
        <v>318907</v>
      </c>
    </row>
    <row r="25" spans="1:12" ht="17.25" customHeight="1">
      <c r="A25" s="12" t="s">
        <v>28</v>
      </c>
      <c r="B25" s="13">
        <v>21273</v>
      </c>
      <c r="C25" s="13">
        <v>31930</v>
      </c>
      <c r="D25" s="13">
        <v>39384</v>
      </c>
      <c r="E25" s="13">
        <v>20630</v>
      </c>
      <c r="F25" s="13">
        <v>23202</v>
      </c>
      <c r="G25" s="13">
        <v>30870</v>
      </c>
      <c r="H25" s="13">
        <v>13921</v>
      </c>
      <c r="I25" s="13">
        <v>6219</v>
      </c>
      <c r="J25" s="13">
        <v>16673</v>
      </c>
      <c r="K25" s="11">
        <f t="shared" si="4"/>
        <v>204102</v>
      </c>
      <c r="L25" s="52"/>
    </row>
    <row r="26" spans="1:12" ht="17.25" customHeight="1">
      <c r="A26" s="12" t="s">
        <v>29</v>
      </c>
      <c r="B26" s="13">
        <v>11966</v>
      </c>
      <c r="C26" s="13">
        <v>17960</v>
      </c>
      <c r="D26" s="13">
        <v>22153</v>
      </c>
      <c r="E26" s="13">
        <v>11604</v>
      </c>
      <c r="F26" s="13">
        <v>13051</v>
      </c>
      <c r="G26" s="13">
        <v>17365</v>
      </c>
      <c r="H26" s="13">
        <v>7830</v>
      </c>
      <c r="I26" s="13">
        <v>3498</v>
      </c>
      <c r="J26" s="13">
        <v>9378</v>
      </c>
      <c r="K26" s="11">
        <f t="shared" si="4"/>
        <v>114805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3038</v>
      </c>
      <c r="I27" s="11">
        <v>0</v>
      </c>
      <c r="J27" s="11">
        <v>0</v>
      </c>
      <c r="K27" s="11">
        <f t="shared" si="4"/>
        <v>3038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3.09487421</v>
      </c>
      <c r="E29" s="60">
        <f t="shared" si="7"/>
        <v>2.63168698</v>
      </c>
      <c r="F29" s="60">
        <f t="shared" si="7"/>
        <v>2.55473526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-0.00462579</v>
      </c>
      <c r="E32" s="62">
        <v>-0.00431302</v>
      </c>
      <c r="F32" s="62">
        <v>-0.00426474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21043.64</v>
      </c>
      <c r="I35" s="19">
        <v>0</v>
      </c>
      <c r="J35" s="19">
        <v>0</v>
      </c>
      <c r="K35" s="23">
        <f>SUM(B35:J35)</f>
        <v>21043.64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4078.84</v>
      </c>
      <c r="C39" s="23">
        <f aca="true" t="shared" si="8" ref="C39:J39">+C43</f>
        <v>5773.72</v>
      </c>
      <c r="D39" s="23">
        <f t="shared" si="8"/>
        <v>5251.56</v>
      </c>
      <c r="E39" s="19">
        <f t="shared" si="8"/>
        <v>3244.24</v>
      </c>
      <c r="F39" s="23">
        <f t="shared" si="8"/>
        <v>4716.56</v>
      </c>
      <c r="G39" s="23">
        <f t="shared" si="8"/>
        <v>6775.24</v>
      </c>
      <c r="H39" s="23">
        <f t="shared" si="8"/>
        <v>3715.04</v>
      </c>
      <c r="I39" s="23">
        <f t="shared" si="8"/>
        <v>1065.72</v>
      </c>
      <c r="J39" s="23">
        <f t="shared" si="8"/>
        <v>2135.72</v>
      </c>
      <c r="K39" s="23">
        <f aca="true" t="shared" si="9" ref="K39:K44">SUM(B39:J39)</f>
        <v>36756.64000000001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4078.84</v>
      </c>
      <c r="C43" s="65">
        <f>ROUND(C44*C45,2)</f>
        <v>5773.72</v>
      </c>
      <c r="D43" s="65">
        <f aca="true" t="shared" si="10" ref="D43:J43">ROUND(D44*D45,2)</f>
        <v>5251.56</v>
      </c>
      <c r="E43" s="65">
        <f t="shared" si="10"/>
        <v>3244.24</v>
      </c>
      <c r="F43" s="65">
        <f t="shared" si="10"/>
        <v>4716.56</v>
      </c>
      <c r="G43" s="65">
        <f t="shared" si="10"/>
        <v>6775.24</v>
      </c>
      <c r="H43" s="65">
        <f t="shared" si="10"/>
        <v>3715.04</v>
      </c>
      <c r="I43" s="65">
        <f t="shared" si="10"/>
        <v>1065.72</v>
      </c>
      <c r="J43" s="65">
        <f t="shared" si="10"/>
        <v>2135.72</v>
      </c>
      <c r="K43" s="65">
        <f t="shared" si="9"/>
        <v>36756.64000000001</v>
      </c>
    </row>
    <row r="44" spans="1:11" ht="17.25" customHeight="1">
      <c r="A44" s="66" t="s">
        <v>43</v>
      </c>
      <c r="B44" s="67">
        <v>953</v>
      </c>
      <c r="C44" s="67">
        <v>1349</v>
      </c>
      <c r="D44" s="67">
        <v>1227</v>
      </c>
      <c r="E44" s="67">
        <v>758</v>
      </c>
      <c r="F44" s="67">
        <v>1102</v>
      </c>
      <c r="G44" s="67">
        <v>1583</v>
      </c>
      <c r="H44" s="67">
        <v>868</v>
      </c>
      <c r="I44" s="67">
        <v>249</v>
      </c>
      <c r="J44" s="67">
        <v>499</v>
      </c>
      <c r="K44" s="67">
        <f t="shared" si="9"/>
        <v>8588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855265.4099999999</v>
      </c>
      <c r="C47" s="22">
        <f aca="true" t="shared" si="11" ref="C47:H47">+C48+C56</f>
        <v>1288259.31</v>
      </c>
      <c r="D47" s="22">
        <f t="shared" si="11"/>
        <v>1677073.6700000002</v>
      </c>
      <c r="E47" s="22">
        <f t="shared" si="11"/>
        <v>784995.9999999999</v>
      </c>
      <c r="F47" s="22">
        <f t="shared" si="11"/>
        <v>1023387.11</v>
      </c>
      <c r="G47" s="22">
        <f t="shared" si="11"/>
        <v>1553929.33</v>
      </c>
      <c r="H47" s="22">
        <f t="shared" si="11"/>
        <v>771125.81</v>
      </c>
      <c r="I47" s="22">
        <f>+I48+I56</f>
        <v>286429.48</v>
      </c>
      <c r="J47" s="22">
        <f>+J48+J56</f>
        <v>532516.46</v>
      </c>
      <c r="K47" s="22">
        <f>SUM(B47:J47)</f>
        <v>8772982.580000002</v>
      </c>
    </row>
    <row r="48" spans="1:11" ht="17.25" customHeight="1">
      <c r="A48" s="16" t="s">
        <v>46</v>
      </c>
      <c r="B48" s="23">
        <f>SUM(B49:B55)</f>
        <v>837823.22</v>
      </c>
      <c r="C48" s="23">
        <f aca="true" t="shared" si="12" ref="C48:H48">SUM(C49:C55)</f>
        <v>1266114.74</v>
      </c>
      <c r="D48" s="23">
        <f t="shared" si="12"/>
        <v>1651727.7400000002</v>
      </c>
      <c r="E48" s="23">
        <f t="shared" si="12"/>
        <v>764009.6799999999</v>
      </c>
      <c r="F48" s="23">
        <f t="shared" si="12"/>
        <v>1001515.5</v>
      </c>
      <c r="G48" s="23">
        <f t="shared" si="12"/>
        <v>1526148.71</v>
      </c>
      <c r="H48" s="23">
        <f t="shared" si="12"/>
        <v>752492.2300000001</v>
      </c>
      <c r="I48" s="23">
        <f>SUM(I49:I55)</f>
        <v>286429.48</v>
      </c>
      <c r="J48" s="23">
        <f>SUM(J49:J55)</f>
        <v>519337.06</v>
      </c>
      <c r="K48" s="23">
        <f aca="true" t="shared" si="13" ref="K48:K56">SUM(B48:J48)</f>
        <v>8605598.360000001</v>
      </c>
    </row>
    <row r="49" spans="1:11" ht="17.25" customHeight="1">
      <c r="A49" s="34" t="s">
        <v>47</v>
      </c>
      <c r="B49" s="23">
        <f aca="true" t="shared" si="14" ref="B49:H49">ROUND(B30*B7,2)</f>
        <v>835405.71</v>
      </c>
      <c r="C49" s="23">
        <f t="shared" si="14"/>
        <v>1259787.94</v>
      </c>
      <c r="D49" s="23">
        <f t="shared" si="14"/>
        <v>1648937.1</v>
      </c>
      <c r="E49" s="23">
        <f t="shared" si="14"/>
        <v>762012.24</v>
      </c>
      <c r="F49" s="23">
        <f t="shared" si="14"/>
        <v>998462.94</v>
      </c>
      <c r="G49" s="23">
        <f t="shared" si="14"/>
        <v>1522069.97</v>
      </c>
      <c r="H49" s="23">
        <f t="shared" si="14"/>
        <v>729062.16</v>
      </c>
      <c r="I49" s="23">
        <f>ROUND(I30*I7,2)</f>
        <v>285801.45</v>
      </c>
      <c r="J49" s="23">
        <f>ROUND(J30*J7,2)</f>
        <v>517549.07</v>
      </c>
      <c r="K49" s="23">
        <f t="shared" si="13"/>
        <v>8559088.58</v>
      </c>
    </row>
    <row r="50" spans="1:11" ht="17.25" customHeight="1">
      <c r="A50" s="34" t="s">
        <v>48</v>
      </c>
      <c r="B50" s="19">
        <v>0</v>
      </c>
      <c r="C50" s="23">
        <f>ROUND(C31*C7,2)</f>
        <v>2800.24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2800.24</v>
      </c>
    </row>
    <row r="51" spans="1:11" ht="17.25" customHeight="1">
      <c r="A51" s="68" t="s">
        <v>110</v>
      </c>
      <c r="B51" s="69">
        <f>ROUND(B32*B7,2)</f>
        <v>-1661.33</v>
      </c>
      <c r="C51" s="69">
        <f>ROUND(C32*C7,2)</f>
        <v>-2247.16</v>
      </c>
      <c r="D51" s="69">
        <f aca="true" t="shared" si="15" ref="D51:J51">ROUND(D32*D7,2)</f>
        <v>-2460.92</v>
      </c>
      <c r="E51" s="69">
        <f t="shared" si="15"/>
        <v>-1246.8</v>
      </c>
      <c r="F51" s="69">
        <f t="shared" si="15"/>
        <v>-1664</v>
      </c>
      <c r="G51" s="69">
        <f t="shared" si="15"/>
        <v>-2696.5</v>
      </c>
      <c r="H51" s="69">
        <f t="shared" si="15"/>
        <v>-1328.61</v>
      </c>
      <c r="I51" s="69">
        <f t="shared" si="15"/>
        <v>-437.69</v>
      </c>
      <c r="J51" s="69">
        <f t="shared" si="15"/>
        <v>-347.73</v>
      </c>
      <c r="K51" s="69">
        <f>SUM(B51:J51)</f>
        <v>-14090.74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21043.64</v>
      </c>
      <c r="I53" s="31">
        <f>+I35</f>
        <v>0</v>
      </c>
      <c r="J53" s="31">
        <f>+J35</f>
        <v>0</v>
      </c>
      <c r="K53" s="23">
        <f t="shared" si="13"/>
        <v>21043.64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4078.84</v>
      </c>
      <c r="C55" s="36">
        <v>5773.72</v>
      </c>
      <c r="D55" s="36">
        <v>5251.56</v>
      </c>
      <c r="E55" s="19">
        <v>3244.24</v>
      </c>
      <c r="F55" s="36">
        <v>4716.56</v>
      </c>
      <c r="G55" s="36">
        <v>6775.24</v>
      </c>
      <c r="H55" s="36">
        <v>3715.04</v>
      </c>
      <c r="I55" s="36">
        <v>1065.72</v>
      </c>
      <c r="J55" s="19">
        <v>2135.72</v>
      </c>
      <c r="K55" s="23">
        <f t="shared" si="13"/>
        <v>36756.64000000001</v>
      </c>
    </row>
    <row r="56" spans="1:11" ht="17.25" customHeight="1">
      <c r="A56" s="16" t="s">
        <v>53</v>
      </c>
      <c r="B56" s="36">
        <v>17442.19</v>
      </c>
      <c r="C56" s="36">
        <v>22144.57</v>
      </c>
      <c r="D56" s="36">
        <v>25345.93</v>
      </c>
      <c r="E56" s="36">
        <v>20986.32</v>
      </c>
      <c r="F56" s="36">
        <v>21871.61</v>
      </c>
      <c r="G56" s="36">
        <v>27780.62</v>
      </c>
      <c r="H56" s="36">
        <v>18633.58</v>
      </c>
      <c r="I56" s="19">
        <v>0</v>
      </c>
      <c r="J56" s="36">
        <v>13179.4</v>
      </c>
      <c r="K56" s="36">
        <f t="shared" si="13"/>
        <v>167384.22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-125067.96</v>
      </c>
      <c r="C60" s="35">
        <f t="shared" si="16"/>
        <v>-188752.31</v>
      </c>
      <c r="D60" s="35">
        <f t="shared" si="16"/>
        <v>-188207.19</v>
      </c>
      <c r="E60" s="35">
        <f t="shared" si="16"/>
        <v>-118449.83</v>
      </c>
      <c r="F60" s="35">
        <f t="shared" si="16"/>
        <v>-109855.81</v>
      </c>
      <c r="G60" s="35">
        <f t="shared" si="16"/>
        <v>-145707.9</v>
      </c>
      <c r="H60" s="35">
        <f t="shared" si="16"/>
        <v>-126292.06</v>
      </c>
      <c r="I60" s="35">
        <f t="shared" si="16"/>
        <v>-31440.13</v>
      </c>
      <c r="J60" s="35">
        <f t="shared" si="16"/>
        <v>-69309.82</v>
      </c>
      <c r="K60" s="35">
        <f>SUM(B60:J60)</f>
        <v>-1103083.01</v>
      </c>
    </row>
    <row r="61" spans="1:11" ht="18.75" customHeight="1">
      <c r="A61" s="16" t="s">
        <v>78</v>
      </c>
      <c r="B61" s="35">
        <f aca="true" t="shared" si="17" ref="B61:J61">B62+B63+B64+B65+B66+B67</f>
        <v>-124824</v>
      </c>
      <c r="C61" s="35">
        <f t="shared" si="17"/>
        <v>-188307</v>
      </c>
      <c r="D61" s="35">
        <f t="shared" si="17"/>
        <v>-186392.5</v>
      </c>
      <c r="E61" s="35">
        <f t="shared" si="17"/>
        <v>-111776</v>
      </c>
      <c r="F61" s="35">
        <f t="shared" si="17"/>
        <v>-108752</v>
      </c>
      <c r="G61" s="35">
        <f t="shared" si="17"/>
        <v>-148557.5</v>
      </c>
      <c r="H61" s="35">
        <f t="shared" si="17"/>
        <v>-126283.5</v>
      </c>
      <c r="I61" s="35">
        <f t="shared" si="17"/>
        <v>-25781</v>
      </c>
      <c r="J61" s="35">
        <f t="shared" si="17"/>
        <v>-59559.5</v>
      </c>
      <c r="K61" s="35">
        <f aca="true" t="shared" si="18" ref="K61:K94">SUM(B61:J61)</f>
        <v>-1080233</v>
      </c>
    </row>
    <row r="62" spans="1:11" ht="18.75" customHeight="1">
      <c r="A62" s="12" t="s">
        <v>79</v>
      </c>
      <c r="B62" s="35">
        <f>-ROUND(B9*$D$3,2)</f>
        <v>-124824</v>
      </c>
      <c r="C62" s="35">
        <f aca="true" t="shared" si="19" ref="C62:J62">-ROUND(C9*$D$3,2)</f>
        <v>-188307</v>
      </c>
      <c r="D62" s="35">
        <f t="shared" si="19"/>
        <v>-186392.5</v>
      </c>
      <c r="E62" s="35">
        <f t="shared" si="19"/>
        <v>-111776</v>
      </c>
      <c r="F62" s="35">
        <f t="shared" si="19"/>
        <v>-108752</v>
      </c>
      <c r="G62" s="35">
        <f t="shared" si="19"/>
        <v>-148557.5</v>
      </c>
      <c r="H62" s="35">
        <f t="shared" si="19"/>
        <v>-126283.5</v>
      </c>
      <c r="I62" s="35">
        <f t="shared" si="19"/>
        <v>-25781</v>
      </c>
      <c r="J62" s="35">
        <f t="shared" si="19"/>
        <v>-59559.5</v>
      </c>
      <c r="K62" s="35">
        <f t="shared" si="18"/>
        <v>-1080233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ht="18.75" customHeight="1">
      <c r="A64" s="12" t="s">
        <v>104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83</v>
      </c>
      <c r="B68" s="35">
        <f aca="true" t="shared" si="20" ref="B68:J68">SUM(B69:B92)</f>
        <v>-243.96</v>
      </c>
      <c r="C68" s="35">
        <f t="shared" si="20"/>
        <v>-445.31</v>
      </c>
      <c r="D68" s="35">
        <f t="shared" si="20"/>
        <v>-1814.69</v>
      </c>
      <c r="E68" s="35">
        <f t="shared" si="20"/>
        <v>-6673.83</v>
      </c>
      <c r="F68" s="35">
        <f t="shared" si="20"/>
        <v>-1103.81</v>
      </c>
      <c r="G68" s="35">
        <f t="shared" si="20"/>
        <v>2849.6</v>
      </c>
      <c r="H68" s="35">
        <f t="shared" si="20"/>
        <v>-8.56</v>
      </c>
      <c r="I68" s="35">
        <f t="shared" si="20"/>
        <v>-5659.13</v>
      </c>
      <c r="J68" s="35">
        <f t="shared" si="20"/>
        <v>-9750.320000000002</v>
      </c>
      <c r="K68" s="35">
        <f t="shared" si="18"/>
        <v>-22850.010000000002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4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-243.96</v>
      </c>
      <c r="C91" s="35">
        <v>-295.32</v>
      </c>
      <c r="D91" s="35">
        <v>-693.36</v>
      </c>
      <c r="E91" s="35">
        <v>-158.36</v>
      </c>
      <c r="F91" s="35">
        <v>-710.48</v>
      </c>
      <c r="G91" s="35">
        <v>2867.6</v>
      </c>
      <c r="H91" s="35">
        <v>-8.56</v>
      </c>
      <c r="I91" s="35">
        <v>0</v>
      </c>
      <c r="J91" s="35">
        <v>-218.28</v>
      </c>
      <c r="K91" s="35">
        <f t="shared" si="18"/>
        <v>539.28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-6515.47</v>
      </c>
      <c r="F92" s="19">
        <v>0</v>
      </c>
      <c r="G92" s="19">
        <v>0</v>
      </c>
      <c r="H92" s="19">
        <v>0</v>
      </c>
      <c r="I92" s="48">
        <v>-3609.01</v>
      </c>
      <c r="J92" s="48">
        <v>-9532.04</v>
      </c>
      <c r="K92" s="48">
        <f t="shared" si="18"/>
        <v>-19656.52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730197.45</v>
      </c>
      <c r="C97" s="24">
        <f t="shared" si="21"/>
        <v>1099507</v>
      </c>
      <c r="D97" s="24">
        <f t="shared" si="21"/>
        <v>1488866.4800000002</v>
      </c>
      <c r="E97" s="24">
        <f t="shared" si="21"/>
        <v>666546.1699999999</v>
      </c>
      <c r="F97" s="24">
        <f t="shared" si="21"/>
        <v>913531.2999999999</v>
      </c>
      <c r="G97" s="24">
        <f t="shared" si="21"/>
        <v>1408221.4300000002</v>
      </c>
      <c r="H97" s="24">
        <f t="shared" si="21"/>
        <v>644833.75</v>
      </c>
      <c r="I97" s="24">
        <f>+I98+I99</f>
        <v>254989.34999999998</v>
      </c>
      <c r="J97" s="24">
        <f>+J98+J99</f>
        <v>463206.64</v>
      </c>
      <c r="K97" s="48">
        <f>SUM(B97:J97)</f>
        <v>7669899.569999999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712755.26</v>
      </c>
      <c r="C98" s="24">
        <f t="shared" si="22"/>
        <v>1077362.43</v>
      </c>
      <c r="D98" s="24">
        <f t="shared" si="22"/>
        <v>1463520.5500000003</v>
      </c>
      <c r="E98" s="24">
        <f t="shared" si="22"/>
        <v>645559.85</v>
      </c>
      <c r="F98" s="24">
        <f t="shared" si="22"/>
        <v>891659.69</v>
      </c>
      <c r="G98" s="24">
        <f t="shared" si="22"/>
        <v>1380440.81</v>
      </c>
      <c r="H98" s="24">
        <f t="shared" si="22"/>
        <v>626200.17</v>
      </c>
      <c r="I98" s="24">
        <f t="shared" si="22"/>
        <v>254989.34999999998</v>
      </c>
      <c r="J98" s="24">
        <f t="shared" si="22"/>
        <v>450027.24</v>
      </c>
      <c r="K98" s="48">
        <f>SUM(B98:J98)</f>
        <v>7502515.35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17442.19</v>
      </c>
      <c r="C99" s="24">
        <f t="shared" si="23"/>
        <v>22144.57</v>
      </c>
      <c r="D99" s="24">
        <f t="shared" si="23"/>
        <v>25345.93</v>
      </c>
      <c r="E99" s="24">
        <f t="shared" si="23"/>
        <v>20986.32</v>
      </c>
      <c r="F99" s="24">
        <f t="shared" si="23"/>
        <v>21871.61</v>
      </c>
      <c r="G99" s="24">
        <f t="shared" si="23"/>
        <v>27780.62</v>
      </c>
      <c r="H99" s="24">
        <f t="shared" si="23"/>
        <v>18633.58</v>
      </c>
      <c r="I99" s="19">
        <f t="shared" si="23"/>
        <v>0</v>
      </c>
      <c r="J99" s="24">
        <f t="shared" si="23"/>
        <v>13179.4</v>
      </c>
      <c r="K99" s="48">
        <f>SUM(B99:J99)</f>
        <v>167384.22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7669899.569999998</v>
      </c>
      <c r="L105" s="54"/>
    </row>
    <row r="106" spans="1:11" ht="18.75" customHeight="1">
      <c r="A106" s="26" t="s">
        <v>74</v>
      </c>
      <c r="B106" s="27">
        <v>98630.02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98630.02</v>
      </c>
    </row>
    <row r="107" spans="1:11" ht="18.75" customHeight="1">
      <c r="A107" s="26" t="s">
        <v>75</v>
      </c>
      <c r="B107" s="27">
        <v>631567.43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631567.43</v>
      </c>
    </row>
    <row r="108" spans="1:11" ht="18.75" customHeight="1">
      <c r="A108" s="26" t="s">
        <v>76</v>
      </c>
      <c r="B108" s="40">
        <v>0</v>
      </c>
      <c r="C108" s="27">
        <f>+C97</f>
        <v>1099507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1099507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1488866.4800000002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1488866.4800000002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666546.1699999999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666546.1699999999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170557.12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170557.12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319760.71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319760.71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423213.47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423213.47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437065.93</v>
      </c>
      <c r="H114" s="40">
        <v>0</v>
      </c>
      <c r="I114" s="40">
        <v>0</v>
      </c>
      <c r="J114" s="40">
        <v>0</v>
      </c>
      <c r="K114" s="41">
        <f t="shared" si="24"/>
        <v>437065.93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36187.83</v>
      </c>
      <c r="H115" s="40">
        <v>0</v>
      </c>
      <c r="I115" s="40">
        <v>0</v>
      </c>
      <c r="J115" s="40">
        <v>0</v>
      </c>
      <c r="K115" s="41">
        <f t="shared" si="24"/>
        <v>36187.83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225193.35</v>
      </c>
      <c r="H116" s="40">
        <v>0</v>
      </c>
      <c r="I116" s="40">
        <v>0</v>
      </c>
      <c r="J116" s="40">
        <v>0</v>
      </c>
      <c r="K116" s="41">
        <f t="shared" si="24"/>
        <v>225193.35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186442.38</v>
      </c>
      <c r="H117" s="40">
        <v>0</v>
      </c>
      <c r="I117" s="40">
        <v>0</v>
      </c>
      <c r="J117" s="40">
        <v>0</v>
      </c>
      <c r="K117" s="41">
        <f t="shared" si="24"/>
        <v>186442.38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523331.93</v>
      </c>
      <c r="H118" s="40">
        <v>0</v>
      </c>
      <c r="I118" s="40">
        <v>0</v>
      </c>
      <c r="J118" s="40">
        <v>0</v>
      </c>
      <c r="K118" s="41">
        <f t="shared" si="24"/>
        <v>523331.93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230136.25</v>
      </c>
      <c r="I119" s="40">
        <v>0</v>
      </c>
      <c r="J119" s="40">
        <v>0</v>
      </c>
      <c r="K119" s="41">
        <f t="shared" si="24"/>
        <v>230136.25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414697.51</v>
      </c>
      <c r="I120" s="40">
        <v>0</v>
      </c>
      <c r="J120" s="40">
        <v>0</v>
      </c>
      <c r="K120" s="41">
        <f t="shared" si="24"/>
        <v>414697.51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254989.35</v>
      </c>
      <c r="J121" s="40">
        <v>0</v>
      </c>
      <c r="K121" s="41">
        <f t="shared" si="24"/>
        <v>254989.35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463206.64</v>
      </c>
      <c r="K122" s="44">
        <f t="shared" si="24"/>
        <v>463206.64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2015-04-22T13:06:57Z</dcterms:modified>
  <cp:category/>
  <cp:version/>
  <cp:contentType/>
  <cp:contentStatus/>
</cp:coreProperties>
</file>