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CONCESSÃO'!$A$1:$K$122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<sst xmlns="http://schemas.openxmlformats.org/spreadsheetml/2006/main" count="128" uniqueCount="128">
  <si>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</si>
  <si>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</si>
  <si>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</si>
  <si>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</si>
  <si>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</si>
  <si>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</si>
  <si>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</si>
  <si>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</si>
  <si>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</si>
  <si>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</si>
  <si>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</si>
  <si>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</si>
  <si>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</si>
  <si>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</si>
  <si>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</si>
  <si>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</si>
  <si>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</si>
  <si>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</si>
  <si>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</si>
  <si>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</si>
  <si>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</si>
  <si>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</si>
  <si>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</si>
  <si>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</si>
  <si>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</si>
  <si>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</si>
  <si>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</si>
  <si>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</si>
  <si>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</si>
  <si>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</si>
  <si>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</si>
  <si>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</si>
  <si>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</si>
  <si>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</si>
  <si>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</si>
  <si>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</si>
  <si>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</si>
  <si>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</si>
  <si>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</si>
  <si>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</si>
  <si>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</si>
  <si>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</si>
  <si>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</si>
  <si>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</si>
  <si>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</si>
  <si>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</si>
  <si>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</si>
  <si>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</si>
  <si>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</si>
  <si>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</si>
  <si>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</si>
  <si>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</si>
  <si>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</si>
  <si>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</si>
  <si>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</si>
  <si>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</si>
  <si>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</si>
  <si>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</si>
  <si>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</si>
  <si>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</si>
  <si>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</si>
  <si>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</si>
  <si>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</si>
  <si>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</si>
  <si>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</si>
  <si>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</si>
  <si>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</si>
  <si>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</si>
  <si>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</si>
  <si>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</si>
  <si>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</si>
  <si>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</si>
  <si>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</si>
  <si>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</si>
  <si>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</si>
  <si>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</si>
  <si>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</si>
  <si>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</si>
  <si>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</si>
  <si>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</si>
  <si>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</si>
  <si>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</si>
  <si>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</si>
  <si>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</si>
  <si>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</si>
  <si>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</si>
  <si>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</si>
  <si>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</si>
  <si>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</si>
  <si>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</si>
  <si>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</si>
  <si>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</si>
  <si>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</si>
  <si>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8.5. Via Sul Transportes Urbanos Ltda.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</si>
  <si>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</si>
  <si>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</si>
  <si>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</si>
  <si>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</si>
  <si>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</si>
  <si>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</si>
  <si>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</si>
  <si>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</si>
  <si>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</si>
  <si>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</si>
  <si>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</si>
  <si>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</si>
  <si>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</si>
  <si>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</si>
  <si>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</si>
  <si>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</si>
  <si>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</si>
  <si>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8.6. Tupi Transportes Urbanos Piratininga Ltda.</t>
  </si>
  <si>
    <t>8.7. Mobibrasil Transp Urbano Ltda.</t>
  </si>
  <si>
    <t>8.8. Viação Cidade Dutra Ltda.</t>
  </si>
  <si>
    <t>8.9. VIP - Transportes Urbanos Ltda.</t>
  </si>
  <si>
    <t>8.10. Viação Campo Belo Ltda.</t>
  </si>
  <si>
    <t>8.11. Transkuba Transportes Gerais Ltda.</t>
  </si>
  <si>
    <t>8.12. Viação Gatusa Transportes Urb. Ltda.</t>
  </si>
  <si>
    <t>8.13. Consórcio Sete</t>
  </si>
  <si>
    <t>8.14. Viação Gato Preto Ltda.</t>
  </si>
  <si>
    <t>8.15. Transpass Transp. de Pass. Ltda</t>
  </si>
  <si>
    <t>8.16. Ambiental Transportes Urbanos S.A.</t>
  </si>
  <si>
    <t>8.17. Express Transportes Urbanos Ltda</t>
  </si>
  <si>
    <t>6.2.23. Retenção/Devolução - Implantação de Validadores</t>
  </si>
  <si>
    <t>OPERAÇÃO 10/04/15 - VENCIMENTO 17/04/15</t>
  </si>
  <si>
    <t>6.3. Revisão de Remuneração pelo Transporte Coletivo  (1)</t>
  </si>
  <si>
    <t>Nota:</t>
  </si>
  <si>
    <t>(1) - Ajuste dos valores da energia para tração (trólebus) de dezembro/14.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</si>
</sst>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171" fontId="32" fillId="0" borderId="4" xfId="53" applyFont="1" applyFill="1" applyBorder="1" applyAlignment="1">
      <alignment vertical="center"/>
    </xf>
    <xf numFmtId="171" fontId="32" fillId="0" borderId="4" xfId="46" applyNumberFormat="1" applyFont="1" applyFill="1" applyBorder="1" applyAlignment="1">
      <alignment horizontal="center" vertical="center"/>
    </xf>
    <xf numFmtId="171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horizontal="center"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171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left" vertical="center" indent="2"/>
    </xf>
    <xf numFmtId="171" fontId="43" fillId="0" borderId="0" xfId="46" applyNumberFormat="1" applyFont="1" applyBorder="1" applyAlignment="1">
      <alignment vertical="center"/>
    </xf>
    <xf numFmtId="171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2" fillId="0" borderId="15" xfId="46" applyNumberFormat="1" applyFont="1" applyFill="1" applyBorder="1" applyAlignment="1">
      <alignment horizontal="center" vertical="center"/>
    </xf>
    <xf numFmtId="185" fontId="32" fillId="0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2"/>
    </xf>
    <xf numFmtId="185" fontId="32" fillId="35" borderId="4" xfId="46" applyNumberFormat="1" applyFont="1" applyFill="1" applyBorder="1" applyAlignment="1">
      <alignment horizontal="center" vertical="center"/>
    </xf>
    <xf numFmtId="171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2"/>
    </xf>
    <xf numFmtId="44" fontId="32" fillId="35" borderId="4" xfId="46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indent="3"/>
    </xf>
    <xf numFmtId="172" fontId="32" fillId="35" borderId="4" xfId="46" applyNumberFormat="1" applyFont="1" applyFill="1" applyBorder="1" applyAlignment="1">
      <alignment horizontal="center" vertical="center"/>
    </xf>
    <xf numFmtId="0" fontId="32" fillId="35" borderId="4" xfId="0" applyFont="1" applyFill="1" applyBorder="1" applyAlignment="1">
      <alignment horizontal="left" vertical="center" wrapText="1" indent="3"/>
    </xf>
    <xf numFmtId="174" fontId="32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7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ht="21">
      <c r="A2" s="72" t="s">
        <v>124</v>
      </c>
      <c r="B2" s="72"/>
      <c r="C2" s="72"/>
      <c r="D2" s="72"/>
      <c r="E2" s="72"/>
      <c r="F2" s="72"/>
      <c r="G2" s="72"/>
      <c r="H2" s="72"/>
      <c r="I2" s="72"/>
      <c r="J2" s="72"/>
      <c r="K2" s="72"/>
    </row>
    <row r="3" spans="1:11" ht="15.75">
      <c r="A3" s="4"/>
      <c r="B3" s="5"/>
      <c r="C3" s="4" t="s">
        <v>14</v>
      </c>
      <c r="D3" s="6">
        <v>3.5</v>
      </c>
      <c r="E3" s="7"/>
      <c r="F3" s="7"/>
      <c r="G3" s="7"/>
      <c r="H3" s="7"/>
      <c r="I3" s="7"/>
      <c r="J3" s="7"/>
      <c r="K3" s="4"/>
    </row>
    <row r="4" spans="1:11" ht="15.75">
      <c r="A4" s="73" t="s">
        <v>15</v>
      </c>
      <c r="B4" s="75" t="s">
        <v>96</v>
      </c>
      <c r="C4" s="76"/>
      <c r="D4" s="76"/>
      <c r="E4" s="76"/>
      <c r="F4" s="76"/>
      <c r="G4" s="76"/>
      <c r="H4" s="76"/>
      <c r="I4" s="76"/>
      <c r="J4" s="77"/>
      <c r="K4" s="74" t="s">
        <v>16</v>
      </c>
    </row>
    <row r="5" spans="1:11" ht="38.25">
      <c r="A5" s="73"/>
      <c r="B5" s="28" t="s">
        <v>7</v>
      </c>
      <c r="C5" s="28" t="s">
        <v>8</v>
      </c>
      <c r="D5" s="28" t="s">
        <v>9</v>
      </c>
      <c r="E5" s="28" t="s">
        <v>10</v>
      </c>
      <c r="F5" s="28" t="s">
        <v>11</v>
      </c>
      <c r="G5" s="28" t="s">
        <v>12</v>
      </c>
      <c r="H5" s="28" t="s">
        <v>13</v>
      </c>
      <c r="I5" s="78" t="s">
        <v>95</v>
      </c>
      <c r="J5" s="78" t="s">
        <v>94</v>
      </c>
      <c r="K5" s="73"/>
    </row>
    <row r="6" spans="1:11" ht="18.75" customHeight="1">
      <c r="A6" s="7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79"/>
      <c r="J6" s="79"/>
      <c r="K6" s="73"/>
    </row>
    <row r="7" spans="1:12" ht="17.25" customHeight="1">
      <c r="A7" s="8" t="s">
        <v>30</v>
      </c>
      <c r="B7" s="9">
        <f aca="true" t="shared" si="0" ref="B7:K7">+B8+B20+B24+B27</f>
        <v>610852</v>
      </c>
      <c r="C7" s="9">
        <f t="shared" si="0"/>
        <v>816356</v>
      </c>
      <c r="D7" s="9">
        <f t="shared" si="0"/>
        <v>859406</v>
      </c>
      <c r="E7" s="9">
        <f t="shared" si="0"/>
        <v>558743</v>
      </c>
      <c r="F7" s="9">
        <f t="shared" si="0"/>
        <v>679766</v>
      </c>
      <c r="G7" s="9">
        <f t="shared" si="0"/>
        <v>1264206</v>
      </c>
      <c r="H7" s="9">
        <f t="shared" si="0"/>
        <v>581246</v>
      </c>
      <c r="I7" s="9">
        <f t="shared" si="0"/>
        <v>128161</v>
      </c>
      <c r="J7" s="9">
        <f t="shared" si="0"/>
        <v>322359</v>
      </c>
      <c r="K7" s="9">
        <f t="shared" si="0"/>
        <v>5821095</v>
      </c>
      <c r="L7" s="52"/>
    </row>
    <row r="8" spans="1:11" ht="17.25" customHeight="1">
      <c r="A8" s="10" t="s">
        <v>102</v>
      </c>
      <c r="B8" s="11">
        <f>B9+B12+B16</f>
        <v>368731</v>
      </c>
      <c r="C8" s="11">
        <f aca="true" t="shared" si="1" ref="C8:J8">C9+C12+C16</f>
        <v>504014</v>
      </c>
      <c r="D8" s="11">
        <f t="shared" si="1"/>
        <v>499105</v>
      </c>
      <c r="E8" s="11">
        <f t="shared" si="1"/>
        <v>339516</v>
      </c>
      <c r="F8" s="11">
        <f t="shared" si="1"/>
        <v>388293</v>
      </c>
      <c r="G8" s="11">
        <f t="shared" si="1"/>
        <v>710648</v>
      </c>
      <c r="H8" s="11">
        <f t="shared" si="1"/>
        <v>366799</v>
      </c>
      <c r="I8" s="11">
        <f t="shared" si="1"/>
        <v>71272</v>
      </c>
      <c r="J8" s="11">
        <f t="shared" si="1"/>
        <v>187020</v>
      </c>
      <c r="K8" s="11">
        <f>SUM(B8:J8)</f>
        <v>3435398</v>
      </c>
    </row>
    <row r="9" spans="1:11" ht="17.25" customHeight="1">
      <c r="A9" s="15" t="s">
        <v>17</v>
      </c>
      <c r="B9" s="13">
        <f>+B10+B11</f>
        <v>48420</v>
      </c>
      <c r="C9" s="13">
        <f aca="true" t="shared" si="2" ref="C9:J9">+C10+C11</f>
        <v>70446</v>
      </c>
      <c r="D9" s="13">
        <f t="shared" si="2"/>
        <v>63333</v>
      </c>
      <c r="E9" s="13">
        <f t="shared" si="2"/>
        <v>45116</v>
      </c>
      <c r="F9" s="13">
        <f t="shared" si="2"/>
        <v>44080</v>
      </c>
      <c r="G9" s="13">
        <f t="shared" si="2"/>
        <v>65262</v>
      </c>
      <c r="H9" s="13">
        <f t="shared" si="2"/>
        <v>59895</v>
      </c>
      <c r="I9" s="13">
        <f t="shared" si="2"/>
        <v>10986</v>
      </c>
      <c r="J9" s="13">
        <f t="shared" si="2"/>
        <v>21307</v>
      </c>
      <c r="K9" s="11">
        <f>SUM(B9:J9)</f>
        <v>428845</v>
      </c>
    </row>
    <row r="10" spans="1:11" ht="17.25" customHeight="1">
      <c r="A10" s="29" t="s">
        <v>18</v>
      </c>
      <c r="B10" s="13">
        <v>48420</v>
      </c>
      <c r="C10" s="13">
        <v>70446</v>
      </c>
      <c r="D10" s="13">
        <v>63333</v>
      </c>
      <c r="E10" s="13">
        <v>45116</v>
      </c>
      <c r="F10" s="13">
        <v>44080</v>
      </c>
      <c r="G10" s="13">
        <v>65262</v>
      </c>
      <c r="H10" s="13">
        <v>59895</v>
      </c>
      <c r="I10" s="13">
        <v>10986</v>
      </c>
      <c r="J10" s="13">
        <v>21307</v>
      </c>
      <c r="K10" s="11">
        <f>SUM(B10:J10)</f>
        <v>428845</v>
      </c>
    </row>
    <row r="11" spans="1:11" ht="17.25" customHeight="1">
      <c r="A11" s="29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275976</v>
      </c>
      <c r="C12" s="17">
        <f t="shared" si="3"/>
        <v>373656</v>
      </c>
      <c r="D12" s="17">
        <f t="shared" si="3"/>
        <v>379049</v>
      </c>
      <c r="E12" s="17">
        <f t="shared" si="3"/>
        <v>257319</v>
      </c>
      <c r="F12" s="17">
        <f t="shared" si="3"/>
        <v>299600</v>
      </c>
      <c r="G12" s="17">
        <f t="shared" si="3"/>
        <v>570044</v>
      </c>
      <c r="H12" s="17">
        <f t="shared" si="3"/>
        <v>269959</v>
      </c>
      <c r="I12" s="17">
        <f t="shared" si="3"/>
        <v>51013</v>
      </c>
      <c r="J12" s="17">
        <f t="shared" si="3"/>
        <v>143714</v>
      </c>
      <c r="K12" s="11">
        <f aca="true" t="shared" si="4" ref="K12:K27">SUM(B12:J12)</f>
        <v>2620330</v>
      </c>
    </row>
    <row r="13" spans="1:13" ht="17.25" customHeight="1">
      <c r="A13" s="14" t="s">
        <v>20</v>
      </c>
      <c r="B13" s="13">
        <v>130956</v>
      </c>
      <c r="C13" s="13">
        <v>188774</v>
      </c>
      <c r="D13" s="13">
        <v>194846</v>
      </c>
      <c r="E13" s="13">
        <v>129515</v>
      </c>
      <c r="F13" s="13">
        <v>150891</v>
      </c>
      <c r="G13" s="13">
        <v>272797</v>
      </c>
      <c r="H13" s="13">
        <v>124971</v>
      </c>
      <c r="I13" s="13">
        <v>27462</v>
      </c>
      <c r="J13" s="13">
        <v>74819</v>
      </c>
      <c r="K13" s="11">
        <f t="shared" si="4"/>
        <v>1295031</v>
      </c>
      <c r="L13" s="52"/>
      <c r="M13" s="53"/>
    </row>
    <row r="14" spans="1:12" ht="17.25" customHeight="1">
      <c r="A14" s="14" t="s">
        <v>21</v>
      </c>
      <c r="B14" s="13">
        <v>127753</v>
      </c>
      <c r="C14" s="13">
        <v>159649</v>
      </c>
      <c r="D14" s="13">
        <v>160354</v>
      </c>
      <c r="E14" s="13">
        <v>111665</v>
      </c>
      <c r="F14" s="13">
        <v>132194</v>
      </c>
      <c r="G14" s="13">
        <v>269309</v>
      </c>
      <c r="H14" s="13">
        <v>123133</v>
      </c>
      <c r="I14" s="13">
        <v>19380</v>
      </c>
      <c r="J14" s="13">
        <v>61256</v>
      </c>
      <c r="K14" s="11">
        <f t="shared" si="4"/>
        <v>1164693</v>
      </c>
      <c r="L14" s="52"/>
    </row>
    <row r="15" spans="1:11" ht="17.25" customHeight="1">
      <c r="A15" s="14" t="s">
        <v>22</v>
      </c>
      <c r="B15" s="13">
        <v>17267</v>
      </c>
      <c r="C15" s="13">
        <v>25233</v>
      </c>
      <c r="D15" s="13">
        <v>23849</v>
      </c>
      <c r="E15" s="13">
        <v>16139</v>
      </c>
      <c r="F15" s="13">
        <v>16515</v>
      </c>
      <c r="G15" s="13">
        <v>27938</v>
      </c>
      <c r="H15" s="13">
        <v>21855</v>
      </c>
      <c r="I15" s="13">
        <v>4171</v>
      </c>
      <c r="J15" s="13">
        <v>7639</v>
      </c>
      <c r="K15" s="11">
        <f t="shared" si="4"/>
        <v>160606</v>
      </c>
    </row>
    <row r="16" spans="1:11" ht="17.25" customHeight="1">
      <c r="A16" s="15" t="s">
        <v>98</v>
      </c>
      <c r="B16" s="13">
        <f>B17+B18+B19</f>
        <v>44335</v>
      </c>
      <c r="C16" s="13">
        <f aca="true" t="shared" si="5" ref="C16:J16">C17+C18+C19</f>
        <v>59912</v>
      </c>
      <c r="D16" s="13">
        <f t="shared" si="5"/>
        <v>56723</v>
      </c>
      <c r="E16" s="13">
        <f t="shared" si="5"/>
        <v>37081</v>
      </c>
      <c r="F16" s="13">
        <f t="shared" si="5"/>
        <v>44613</v>
      </c>
      <c r="G16" s="13">
        <f t="shared" si="5"/>
        <v>75342</v>
      </c>
      <c r="H16" s="13">
        <f t="shared" si="5"/>
        <v>36945</v>
      </c>
      <c r="I16" s="13">
        <f t="shared" si="5"/>
        <v>9273</v>
      </c>
      <c r="J16" s="13">
        <f t="shared" si="5"/>
        <v>21999</v>
      </c>
      <c r="K16" s="11">
        <f t="shared" si="4"/>
        <v>386223</v>
      </c>
    </row>
    <row r="17" spans="1:11" ht="17.25" customHeight="1">
      <c r="A17" s="14" t="s">
        <v>99</v>
      </c>
      <c r="B17" s="13">
        <v>10022</v>
      </c>
      <c r="C17" s="13">
        <v>13683</v>
      </c>
      <c r="D17" s="13">
        <v>12305</v>
      </c>
      <c r="E17" s="13">
        <v>9046</v>
      </c>
      <c r="F17" s="13">
        <v>11241</v>
      </c>
      <c r="G17" s="13">
        <v>21127</v>
      </c>
      <c r="H17" s="13">
        <v>10325</v>
      </c>
      <c r="I17" s="13">
        <v>2189</v>
      </c>
      <c r="J17" s="13">
        <v>4567</v>
      </c>
      <c r="K17" s="11">
        <f t="shared" si="4"/>
        <v>94505</v>
      </c>
    </row>
    <row r="18" spans="1:11" ht="17.25" customHeight="1">
      <c r="A18" s="14" t="s">
        <v>100</v>
      </c>
      <c r="B18" s="13">
        <v>1659</v>
      </c>
      <c r="C18" s="13">
        <v>1827</v>
      </c>
      <c r="D18" s="13">
        <v>1880</v>
      </c>
      <c r="E18" s="13">
        <v>1641</v>
      </c>
      <c r="F18" s="13">
        <v>1711</v>
      </c>
      <c r="G18" s="13">
        <v>4118</v>
      </c>
      <c r="H18" s="13">
        <v>1361</v>
      </c>
      <c r="I18" s="13">
        <v>343</v>
      </c>
      <c r="J18" s="13">
        <v>694</v>
      </c>
      <c r="K18" s="11">
        <f t="shared" si="4"/>
        <v>15234</v>
      </c>
    </row>
    <row r="19" spans="1:11" ht="17.25" customHeight="1">
      <c r="A19" s="14" t="s">
        <v>101</v>
      </c>
      <c r="B19" s="13">
        <v>32654</v>
      </c>
      <c r="C19" s="13">
        <v>44402</v>
      </c>
      <c r="D19" s="13">
        <v>42538</v>
      </c>
      <c r="E19" s="13">
        <v>26394</v>
      </c>
      <c r="F19" s="13">
        <v>31661</v>
      </c>
      <c r="G19" s="13">
        <v>50097</v>
      </c>
      <c r="H19" s="13">
        <v>25259</v>
      </c>
      <c r="I19" s="13">
        <v>6741</v>
      </c>
      <c r="J19" s="13">
        <v>16738</v>
      </c>
      <c r="K19" s="11">
        <f t="shared" si="4"/>
        <v>276484</v>
      </c>
    </row>
    <row r="20" spans="1:11" ht="17.25" customHeight="1">
      <c r="A20" s="16" t="s">
        <v>23</v>
      </c>
      <c r="B20" s="11">
        <f>+B21+B22+B23</f>
        <v>188773</v>
      </c>
      <c r="C20" s="11">
        <f aca="true" t="shared" si="6" ref="C20:J20">+C21+C22+C23</f>
        <v>224775</v>
      </c>
      <c r="D20" s="11">
        <f t="shared" si="6"/>
        <v>257481</v>
      </c>
      <c r="E20" s="11">
        <f t="shared" si="6"/>
        <v>159518</v>
      </c>
      <c r="F20" s="11">
        <f t="shared" si="6"/>
        <v>228525</v>
      </c>
      <c r="G20" s="11">
        <f t="shared" si="6"/>
        <v>464683</v>
      </c>
      <c r="H20" s="11">
        <f t="shared" si="6"/>
        <v>163383</v>
      </c>
      <c r="I20" s="11">
        <f t="shared" si="6"/>
        <v>38556</v>
      </c>
      <c r="J20" s="11">
        <f t="shared" si="6"/>
        <v>92214</v>
      </c>
      <c r="K20" s="11">
        <f t="shared" si="4"/>
        <v>1817908</v>
      </c>
    </row>
    <row r="21" spans="1:12" ht="17.25" customHeight="1">
      <c r="A21" s="12" t="s">
        <v>24</v>
      </c>
      <c r="B21" s="13">
        <v>101400</v>
      </c>
      <c r="C21" s="13">
        <v>131806</v>
      </c>
      <c r="D21" s="13">
        <v>150894</v>
      </c>
      <c r="E21" s="13">
        <v>92483</v>
      </c>
      <c r="F21" s="13">
        <v>130271</v>
      </c>
      <c r="G21" s="13">
        <v>247083</v>
      </c>
      <c r="H21" s="13">
        <v>92199</v>
      </c>
      <c r="I21" s="13">
        <v>23562</v>
      </c>
      <c r="J21" s="13">
        <v>53458</v>
      </c>
      <c r="K21" s="11">
        <f t="shared" si="4"/>
        <v>1023156</v>
      </c>
      <c r="L21" s="52"/>
    </row>
    <row r="22" spans="1:12" ht="17.25" customHeight="1">
      <c r="A22" s="12" t="s">
        <v>25</v>
      </c>
      <c r="B22" s="13">
        <v>78869</v>
      </c>
      <c r="C22" s="13">
        <v>82554</v>
      </c>
      <c r="D22" s="13">
        <v>94610</v>
      </c>
      <c r="E22" s="13">
        <v>60430</v>
      </c>
      <c r="F22" s="13">
        <v>89643</v>
      </c>
      <c r="G22" s="13">
        <v>200942</v>
      </c>
      <c r="H22" s="13">
        <v>63046</v>
      </c>
      <c r="I22" s="13">
        <v>13050</v>
      </c>
      <c r="J22" s="13">
        <v>34893</v>
      </c>
      <c r="K22" s="11">
        <f t="shared" si="4"/>
        <v>718037</v>
      </c>
      <c r="L22" s="52"/>
    </row>
    <row r="23" spans="1:11" ht="17.25" customHeight="1">
      <c r="A23" s="12" t="s">
        <v>26</v>
      </c>
      <c r="B23" s="13">
        <v>8504</v>
      </c>
      <c r="C23" s="13">
        <v>10415</v>
      </c>
      <c r="D23" s="13">
        <v>11977</v>
      </c>
      <c r="E23" s="13">
        <v>6605</v>
      </c>
      <c r="F23" s="13">
        <v>8611</v>
      </c>
      <c r="G23" s="13">
        <v>16658</v>
      </c>
      <c r="H23" s="13">
        <v>8138</v>
      </c>
      <c r="I23" s="13">
        <v>1944</v>
      </c>
      <c r="J23" s="13">
        <v>3863</v>
      </c>
      <c r="K23" s="11">
        <f t="shared" si="4"/>
        <v>76715</v>
      </c>
    </row>
    <row r="24" spans="1:11" ht="17.25" customHeight="1">
      <c r="A24" s="16" t="s">
        <v>27</v>
      </c>
      <c r="B24" s="13">
        <v>53348</v>
      </c>
      <c r="C24" s="13">
        <v>87567</v>
      </c>
      <c r="D24" s="13">
        <v>102820</v>
      </c>
      <c r="E24" s="13">
        <v>59709</v>
      </c>
      <c r="F24" s="13">
        <v>62948</v>
      </c>
      <c r="G24" s="13">
        <v>88875</v>
      </c>
      <c r="H24" s="13">
        <v>43233</v>
      </c>
      <c r="I24" s="13">
        <v>18333</v>
      </c>
      <c r="J24" s="13">
        <v>43125</v>
      </c>
      <c r="K24" s="11">
        <f t="shared" si="4"/>
        <v>559958</v>
      </c>
    </row>
    <row r="25" spans="1:12" ht="17.25" customHeight="1">
      <c r="A25" s="12" t="s">
        <v>28</v>
      </c>
      <c r="B25" s="13">
        <v>34143</v>
      </c>
      <c r="C25" s="13">
        <v>56043</v>
      </c>
      <c r="D25" s="13">
        <v>65805</v>
      </c>
      <c r="E25" s="13">
        <v>38214</v>
      </c>
      <c r="F25" s="13">
        <v>40287</v>
      </c>
      <c r="G25" s="13">
        <v>56880</v>
      </c>
      <c r="H25" s="13">
        <v>27669</v>
      </c>
      <c r="I25" s="13">
        <v>11733</v>
      </c>
      <c r="J25" s="13">
        <v>27600</v>
      </c>
      <c r="K25" s="11">
        <f t="shared" si="4"/>
        <v>358374</v>
      </c>
      <c r="L25" s="52"/>
    </row>
    <row r="26" spans="1:12" ht="17.25" customHeight="1">
      <c r="A26" s="12" t="s">
        <v>29</v>
      </c>
      <c r="B26" s="13">
        <v>19205</v>
      </c>
      <c r="C26" s="13">
        <v>31524</v>
      </c>
      <c r="D26" s="13">
        <v>37015</v>
      </c>
      <c r="E26" s="13">
        <v>21495</v>
      </c>
      <c r="F26" s="13">
        <v>22661</v>
      </c>
      <c r="G26" s="13">
        <v>31995</v>
      </c>
      <c r="H26" s="13">
        <v>15564</v>
      </c>
      <c r="I26" s="13">
        <v>6600</v>
      </c>
      <c r="J26" s="13">
        <v>15525</v>
      </c>
      <c r="K26" s="11">
        <f t="shared" si="4"/>
        <v>201584</v>
      </c>
      <c r="L26" s="52"/>
    </row>
    <row r="27" spans="1:11" ht="34.5" customHeight="1">
      <c r="A27" s="30" t="s">
        <v>32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7831</v>
      </c>
      <c r="I27" s="11">
        <v>0</v>
      </c>
      <c r="J27" s="11">
        <v>0</v>
      </c>
      <c r="K27" s="11">
        <f t="shared" si="4"/>
        <v>7831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33</v>
      </c>
      <c r="B29" s="59">
        <f>SUM(B30:B33)</f>
        <v>2.4089</v>
      </c>
      <c r="C29" s="59">
        <f aca="true" t="shared" si="7" ref="C29:J29">SUM(C30:C33)</f>
        <v>2.7482059999999997</v>
      </c>
      <c r="D29" s="59">
        <f t="shared" si="7"/>
        <v>3.09487421</v>
      </c>
      <c r="E29" s="59">
        <f t="shared" si="7"/>
        <v>2.63168698</v>
      </c>
      <c r="F29" s="59">
        <f t="shared" si="7"/>
        <v>2.55473526</v>
      </c>
      <c r="G29" s="59">
        <f t="shared" si="7"/>
        <v>2.1975000000000002</v>
      </c>
      <c r="H29" s="59">
        <f t="shared" si="7"/>
        <v>2.5196</v>
      </c>
      <c r="I29" s="59">
        <f t="shared" si="7"/>
        <v>4.473838</v>
      </c>
      <c r="J29" s="59">
        <f t="shared" si="7"/>
        <v>2.654915</v>
      </c>
      <c r="K29" s="19">
        <v>0</v>
      </c>
    </row>
    <row r="30" spans="1:11" ht="17.25" customHeight="1">
      <c r="A30" s="16" t="s">
        <v>34</v>
      </c>
      <c r="B30" s="32">
        <v>2.4137</v>
      </c>
      <c r="C30" s="32">
        <v>2.747</v>
      </c>
      <c r="D30" s="32">
        <v>3.0995</v>
      </c>
      <c r="E30" s="32">
        <v>2.636</v>
      </c>
      <c r="F30" s="32">
        <v>2.559</v>
      </c>
      <c r="G30" s="32">
        <v>2.2014</v>
      </c>
      <c r="H30" s="32">
        <v>2.5242</v>
      </c>
      <c r="I30" s="32">
        <v>4.4807</v>
      </c>
      <c r="J30" s="32">
        <v>2.6567</v>
      </c>
      <c r="K30" s="19">
        <v>0</v>
      </c>
    </row>
    <row r="31" spans="1:11" ht="17.25" customHeight="1">
      <c r="A31" s="30" t="s">
        <v>35</v>
      </c>
      <c r="B31" s="31">
        <v>0</v>
      </c>
      <c r="C31" s="46">
        <v>0.006106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108</v>
      </c>
      <c r="B32" s="61">
        <v>-0.0048</v>
      </c>
      <c r="C32" s="61">
        <v>-0.0049</v>
      </c>
      <c r="D32" s="61">
        <v>-0.00462579</v>
      </c>
      <c r="E32" s="61">
        <v>-0.00431302</v>
      </c>
      <c r="F32" s="61">
        <v>-0.00426474</v>
      </c>
      <c r="G32" s="61">
        <v>-0.0039</v>
      </c>
      <c r="H32" s="61">
        <v>-0.0046</v>
      </c>
      <c r="I32" s="61">
        <v>-0.006862</v>
      </c>
      <c r="J32" s="61">
        <v>-0.001785</v>
      </c>
      <c r="K32" s="62">
        <v>0</v>
      </c>
    </row>
    <row r="33" spans="1:11" ht="17.25" customHeight="1">
      <c r="A33" s="30" t="s">
        <v>36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80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8945.15</v>
      </c>
      <c r="I35" s="19">
        <v>0</v>
      </c>
      <c r="J35" s="19">
        <v>0</v>
      </c>
      <c r="K35" s="23">
        <f>SUM(B35:J35)</f>
        <v>8945.15</v>
      </c>
    </row>
    <row r="36" spans="1:11" ht="17.25" customHeight="1">
      <c r="A36" s="16" t="s">
        <v>37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38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39</v>
      </c>
      <c r="B39" s="23">
        <f>+B43</f>
        <v>4078.84</v>
      </c>
      <c r="C39" s="23">
        <f aca="true" t="shared" si="8" ref="C39:J39">+C43</f>
        <v>5773.72</v>
      </c>
      <c r="D39" s="23">
        <f t="shared" si="8"/>
        <v>5251.56</v>
      </c>
      <c r="E39" s="19">
        <f t="shared" si="8"/>
        <v>3244.24</v>
      </c>
      <c r="F39" s="23">
        <f t="shared" si="8"/>
        <v>4716.56</v>
      </c>
      <c r="G39" s="23">
        <f t="shared" si="8"/>
        <v>6728.16</v>
      </c>
      <c r="H39" s="23">
        <f t="shared" si="8"/>
        <v>3715.04</v>
      </c>
      <c r="I39" s="23">
        <f t="shared" si="8"/>
        <v>1065.72</v>
      </c>
      <c r="J39" s="23">
        <f t="shared" si="8"/>
        <v>2135.72</v>
      </c>
      <c r="K39" s="23">
        <f aca="true" t="shared" si="9" ref="K39:K44">SUM(B39:J39)</f>
        <v>36709.560000000005</v>
      </c>
    </row>
    <row r="40" spans="1:11" ht="17.25" customHeight="1">
      <c r="A40" s="16" t="s">
        <v>40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9"/>
        <v>0</v>
      </c>
    </row>
    <row r="41" spans="1:11" ht="17.25" customHeight="1">
      <c r="A41" s="12" t="s">
        <v>41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9"/>
        <v>0</v>
      </c>
    </row>
    <row r="42" spans="1:11" ht="17.25" customHeight="1">
      <c r="A42" s="12" t="s">
        <v>42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9"/>
        <v>0</v>
      </c>
    </row>
    <row r="43" spans="1:11" ht="17.25" customHeight="1">
      <c r="A43" s="63" t="s">
        <v>107</v>
      </c>
      <c r="B43" s="64">
        <f>ROUND(B44*B45,2)</f>
        <v>4078.84</v>
      </c>
      <c r="C43" s="64">
        <f>ROUND(C44*C45,2)</f>
        <v>5773.72</v>
      </c>
      <c r="D43" s="64">
        <f aca="true" t="shared" si="10" ref="D43:J43">ROUND(D44*D45,2)</f>
        <v>5251.56</v>
      </c>
      <c r="E43" s="64">
        <f t="shared" si="10"/>
        <v>3244.24</v>
      </c>
      <c r="F43" s="64">
        <f t="shared" si="10"/>
        <v>4716.56</v>
      </c>
      <c r="G43" s="64">
        <f t="shared" si="10"/>
        <v>6728.16</v>
      </c>
      <c r="H43" s="64">
        <f t="shared" si="10"/>
        <v>3715.04</v>
      </c>
      <c r="I43" s="64">
        <f t="shared" si="10"/>
        <v>1065.72</v>
      </c>
      <c r="J43" s="64">
        <f t="shared" si="10"/>
        <v>2135.72</v>
      </c>
      <c r="K43" s="64">
        <f t="shared" si="9"/>
        <v>36709.560000000005</v>
      </c>
    </row>
    <row r="44" spans="1:11" ht="17.25" customHeight="1">
      <c r="A44" s="65" t="s">
        <v>43</v>
      </c>
      <c r="B44" s="66">
        <v>953</v>
      </c>
      <c r="C44" s="66">
        <v>1349</v>
      </c>
      <c r="D44" s="66">
        <v>1227</v>
      </c>
      <c r="E44" s="66">
        <v>758</v>
      </c>
      <c r="F44" s="66">
        <v>1102</v>
      </c>
      <c r="G44" s="66">
        <v>1572</v>
      </c>
      <c r="H44" s="66">
        <v>868</v>
      </c>
      <c r="I44" s="66">
        <v>249</v>
      </c>
      <c r="J44" s="66">
        <v>499</v>
      </c>
      <c r="K44" s="66">
        <f t="shared" si="9"/>
        <v>8577</v>
      </c>
    </row>
    <row r="45" spans="1:12" ht="17.25" customHeight="1">
      <c r="A45" s="65" t="s">
        <v>44</v>
      </c>
      <c r="B45" s="64">
        <v>4.28</v>
      </c>
      <c r="C45" s="64">
        <v>4.28</v>
      </c>
      <c r="D45" s="64">
        <v>4.28</v>
      </c>
      <c r="E45" s="64">
        <v>4.28</v>
      </c>
      <c r="F45" s="64">
        <v>4.28</v>
      </c>
      <c r="G45" s="64">
        <v>4.28</v>
      </c>
      <c r="H45" s="64">
        <v>4.28</v>
      </c>
      <c r="I45" s="64">
        <v>4.28</v>
      </c>
      <c r="J45" s="62">
        <v>4.28</v>
      </c>
      <c r="K45" s="64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45</v>
      </c>
      <c r="B47" s="22">
        <f>+B48+B56</f>
        <v>1493002.41</v>
      </c>
      <c r="C47" s="22">
        <f aca="true" t="shared" si="11" ref="C47:H47">+C48+C56</f>
        <v>2271432.75</v>
      </c>
      <c r="D47" s="22">
        <f t="shared" si="11"/>
        <v>2690350.96</v>
      </c>
      <c r="E47" s="22">
        <f t="shared" si="11"/>
        <v>1494667.24</v>
      </c>
      <c r="F47" s="22">
        <f t="shared" si="11"/>
        <v>1763210.33</v>
      </c>
      <c r="G47" s="22">
        <f t="shared" si="11"/>
        <v>2812601.47</v>
      </c>
      <c r="H47" s="22">
        <f t="shared" si="11"/>
        <v>1495801.19</v>
      </c>
      <c r="I47" s="22">
        <f>+I48+I56</f>
        <v>574437.27</v>
      </c>
      <c r="J47" s="22">
        <f>+J48+J56</f>
        <v>871150.87</v>
      </c>
      <c r="K47" s="22">
        <f>SUM(B47:J47)</f>
        <v>15466654.49</v>
      </c>
    </row>
    <row r="48" spans="1:11" ht="17.25" customHeight="1">
      <c r="A48" s="16" t="s">
        <v>46</v>
      </c>
      <c r="B48" s="23">
        <f>SUM(B49:B55)</f>
        <v>1475560.22</v>
      </c>
      <c r="C48" s="23">
        <f aca="true" t="shared" si="12" ref="C48:H48">SUM(C49:C55)</f>
        <v>2249288.18</v>
      </c>
      <c r="D48" s="23">
        <f t="shared" si="12"/>
        <v>2665005.03</v>
      </c>
      <c r="E48" s="23">
        <f t="shared" si="12"/>
        <v>1473680.92</v>
      </c>
      <c r="F48" s="23">
        <f t="shared" si="12"/>
        <v>1741338.72</v>
      </c>
      <c r="G48" s="23">
        <f t="shared" si="12"/>
        <v>2784820.85</v>
      </c>
      <c r="H48" s="23">
        <f t="shared" si="12"/>
        <v>1477167.6099999999</v>
      </c>
      <c r="I48" s="23">
        <f>SUM(I49:I55)</f>
        <v>574437.27</v>
      </c>
      <c r="J48" s="23">
        <f>SUM(J49:J55)</f>
        <v>857971.47</v>
      </c>
      <c r="K48" s="23">
        <f aca="true" t="shared" si="13" ref="K48:K56">SUM(B48:J48)</f>
        <v>15299270.27</v>
      </c>
    </row>
    <row r="49" spans="1:11" ht="17.25" customHeight="1">
      <c r="A49" s="34" t="s">
        <v>47</v>
      </c>
      <c r="B49" s="23">
        <f aca="true" t="shared" si="14" ref="B49:H49">ROUND(B30*B7,2)</f>
        <v>1474413.47</v>
      </c>
      <c r="C49" s="23">
        <f t="shared" si="14"/>
        <v>2242529.93</v>
      </c>
      <c r="D49" s="23">
        <f t="shared" si="14"/>
        <v>2663728.9</v>
      </c>
      <c r="E49" s="23">
        <f t="shared" si="14"/>
        <v>1472846.55</v>
      </c>
      <c r="F49" s="23">
        <f t="shared" si="14"/>
        <v>1739521.19</v>
      </c>
      <c r="G49" s="23">
        <f t="shared" si="14"/>
        <v>2783023.09</v>
      </c>
      <c r="H49" s="23">
        <f t="shared" si="14"/>
        <v>1467181.15</v>
      </c>
      <c r="I49" s="23">
        <f>ROUND(I30*I7,2)</f>
        <v>574250.99</v>
      </c>
      <c r="J49" s="23">
        <f>ROUND(J30*J7,2)</f>
        <v>856411.16</v>
      </c>
      <c r="K49" s="23">
        <f t="shared" si="13"/>
        <v>15273906.430000002</v>
      </c>
    </row>
    <row r="50" spans="1:11" ht="17.25" customHeight="1">
      <c r="A50" s="34" t="s">
        <v>48</v>
      </c>
      <c r="B50" s="19">
        <v>0</v>
      </c>
      <c r="C50" s="23">
        <f>ROUND(C31*C7,2)</f>
        <v>4984.67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3"/>
        <v>4984.67</v>
      </c>
    </row>
    <row r="51" spans="1:11" ht="17.25" customHeight="1">
      <c r="A51" s="67" t="s">
        <v>109</v>
      </c>
      <c r="B51" s="68">
        <f>ROUND(B32*B7,2)</f>
        <v>-2932.09</v>
      </c>
      <c r="C51" s="68">
        <f>ROUND(C32*C7,2)</f>
        <v>-4000.14</v>
      </c>
      <c r="D51" s="68">
        <f aca="true" t="shared" si="15" ref="D51:J51">ROUND(D32*D7,2)</f>
        <v>-3975.43</v>
      </c>
      <c r="E51" s="68">
        <f t="shared" si="15"/>
        <v>-2409.87</v>
      </c>
      <c r="F51" s="68">
        <f t="shared" si="15"/>
        <v>-2899.03</v>
      </c>
      <c r="G51" s="68">
        <f t="shared" si="15"/>
        <v>-4930.4</v>
      </c>
      <c r="H51" s="68">
        <f t="shared" si="15"/>
        <v>-2673.73</v>
      </c>
      <c r="I51" s="68">
        <f t="shared" si="15"/>
        <v>-879.44</v>
      </c>
      <c r="J51" s="68">
        <f t="shared" si="15"/>
        <v>-575.41</v>
      </c>
      <c r="K51" s="68">
        <f>SUM(B51:J51)</f>
        <v>-25275.539999999997</v>
      </c>
    </row>
    <row r="52" spans="1:11" ht="17.25" customHeight="1">
      <c r="A52" s="34" t="s">
        <v>49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3"/>
        <v>0</v>
      </c>
    </row>
    <row r="53" spans="1:11" ht="17.25" customHeight="1">
      <c r="A53" s="12" t="s">
        <v>50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8945.15</v>
      </c>
      <c r="I53" s="31">
        <f>+I35</f>
        <v>0</v>
      </c>
      <c r="J53" s="31">
        <f>+J35</f>
        <v>0</v>
      </c>
      <c r="K53" s="23">
        <f t="shared" si="13"/>
        <v>8945.15</v>
      </c>
    </row>
    <row r="54" spans="1:11" ht="17.25" customHeight="1">
      <c r="A54" s="12" t="s">
        <v>51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3"/>
        <v>0</v>
      </c>
    </row>
    <row r="55" spans="1:11" ht="17.25" customHeight="1">
      <c r="A55" s="12" t="s">
        <v>52</v>
      </c>
      <c r="B55" s="36">
        <v>4078.84</v>
      </c>
      <c r="C55" s="36">
        <v>5773.72</v>
      </c>
      <c r="D55" s="36">
        <v>5251.56</v>
      </c>
      <c r="E55" s="19">
        <v>3244.24</v>
      </c>
      <c r="F55" s="36">
        <v>4716.56</v>
      </c>
      <c r="G55" s="36">
        <v>6728.16</v>
      </c>
      <c r="H55" s="36">
        <v>3715.04</v>
      </c>
      <c r="I55" s="36">
        <v>1065.72</v>
      </c>
      <c r="J55" s="19">
        <v>2135.72</v>
      </c>
      <c r="K55" s="23">
        <f t="shared" si="13"/>
        <v>36709.560000000005</v>
      </c>
    </row>
    <row r="56" spans="1:11" ht="17.25" customHeight="1">
      <c r="A56" s="16" t="s">
        <v>53</v>
      </c>
      <c r="B56" s="36">
        <v>17442.19</v>
      </c>
      <c r="C56" s="36">
        <v>22144.57</v>
      </c>
      <c r="D56" s="36">
        <v>25345.93</v>
      </c>
      <c r="E56" s="36">
        <v>20986.32</v>
      </c>
      <c r="F56" s="36">
        <v>21871.61</v>
      </c>
      <c r="G56" s="36">
        <v>27780.62</v>
      </c>
      <c r="H56" s="36">
        <v>18633.58</v>
      </c>
      <c r="I56" s="19">
        <v>0</v>
      </c>
      <c r="J56" s="36">
        <v>13179.4</v>
      </c>
      <c r="K56" s="36">
        <f t="shared" si="13"/>
        <v>167384.22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49"/>
      <c r="B58" s="58">
        <v>0</v>
      </c>
      <c r="C58" s="58">
        <v>0</v>
      </c>
      <c r="D58" s="58">
        <v>0</v>
      </c>
      <c r="E58" s="58">
        <v>0</v>
      </c>
      <c r="F58" s="58">
        <v>0</v>
      </c>
      <c r="G58" s="58">
        <v>0</v>
      </c>
      <c r="H58" s="58">
        <v>0</v>
      </c>
      <c r="I58" s="58">
        <v>0</v>
      </c>
      <c r="J58" s="58">
        <v>0</v>
      </c>
      <c r="K58" s="58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54</v>
      </c>
      <c r="B60" s="35">
        <f aca="true" t="shared" si="16" ref="B60:J60">+B61+B68+B94+B95</f>
        <v>-250173.51</v>
      </c>
      <c r="C60" s="35">
        <f t="shared" si="16"/>
        <v>-288571.33</v>
      </c>
      <c r="D60" s="35">
        <f t="shared" si="16"/>
        <v>-284793.76</v>
      </c>
      <c r="E60" s="35">
        <f t="shared" si="16"/>
        <v>-281525.91000000003</v>
      </c>
      <c r="F60" s="35">
        <f t="shared" si="16"/>
        <v>-268227.97000000003</v>
      </c>
      <c r="G60" s="35">
        <f t="shared" si="16"/>
        <v>-348917.35</v>
      </c>
      <c r="H60" s="35">
        <f t="shared" si="16"/>
        <v>-235264.16</v>
      </c>
      <c r="I60" s="35">
        <f t="shared" si="16"/>
        <v>-268509.38</v>
      </c>
      <c r="J60" s="35">
        <f t="shared" si="16"/>
        <v>-107677.09</v>
      </c>
      <c r="K60" s="35">
        <f>SUM(B60:J60)</f>
        <v>-2333660.46</v>
      </c>
    </row>
    <row r="61" spans="1:11" ht="18.75" customHeight="1">
      <c r="A61" s="16" t="s">
        <v>78</v>
      </c>
      <c r="B61" s="35">
        <f aca="true" t="shared" si="17" ref="B61:J61">B62+B63+B64+B65+B66+B67</f>
        <v>-226298.08000000002</v>
      </c>
      <c r="C61" s="35">
        <f t="shared" si="17"/>
        <v>-254137.25</v>
      </c>
      <c r="D61" s="35">
        <f t="shared" si="17"/>
        <v>-238511.8</v>
      </c>
      <c r="E61" s="35">
        <f t="shared" si="17"/>
        <v>-240057.91</v>
      </c>
      <c r="F61" s="35">
        <f t="shared" si="17"/>
        <v>-218334.6</v>
      </c>
      <c r="G61" s="35">
        <f t="shared" si="17"/>
        <v>-286655.08999999997</v>
      </c>
      <c r="H61" s="35">
        <f t="shared" si="17"/>
        <v>-209657</v>
      </c>
      <c r="I61" s="35">
        <f t="shared" si="17"/>
        <v>-38451</v>
      </c>
      <c r="J61" s="35">
        <f t="shared" si="17"/>
        <v>-74574.5</v>
      </c>
      <c r="K61" s="35">
        <f aca="true" t="shared" si="18" ref="K61:K94">SUM(B61:J61)</f>
        <v>-1786677.23</v>
      </c>
    </row>
    <row r="62" spans="1:11" ht="18.75" customHeight="1">
      <c r="A62" s="12" t="s">
        <v>79</v>
      </c>
      <c r="B62" s="35">
        <f>-ROUND(B9*$D$3,2)</f>
        <v>-169470</v>
      </c>
      <c r="C62" s="35">
        <f aca="true" t="shared" si="19" ref="C62:J62">-ROUND(C9*$D$3,2)</f>
        <v>-246561</v>
      </c>
      <c r="D62" s="35">
        <f t="shared" si="19"/>
        <v>-221665.5</v>
      </c>
      <c r="E62" s="35">
        <f t="shared" si="19"/>
        <v>-157906</v>
      </c>
      <c r="F62" s="35">
        <f t="shared" si="19"/>
        <v>-154280</v>
      </c>
      <c r="G62" s="35">
        <f t="shared" si="19"/>
        <v>-228417</v>
      </c>
      <c r="H62" s="35">
        <f t="shared" si="19"/>
        <v>-209632.5</v>
      </c>
      <c r="I62" s="35">
        <f t="shared" si="19"/>
        <v>-38451</v>
      </c>
      <c r="J62" s="35">
        <f t="shared" si="19"/>
        <v>-74574.5</v>
      </c>
      <c r="K62" s="35">
        <f t="shared" si="18"/>
        <v>-1500957.5</v>
      </c>
    </row>
    <row r="63" spans="1:11" ht="18.75" customHeight="1">
      <c r="A63" s="12" t="s">
        <v>55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8"/>
        <v>0</v>
      </c>
    </row>
    <row r="64" spans="1:11" ht="18.75" customHeight="1">
      <c r="A64" s="12" t="s">
        <v>103</v>
      </c>
      <c r="B64" s="35">
        <v>-472.5</v>
      </c>
      <c r="C64" s="35">
        <v>-147</v>
      </c>
      <c r="D64" s="35">
        <v>-210</v>
      </c>
      <c r="E64" s="35">
        <v>-847</v>
      </c>
      <c r="F64" s="35">
        <v>-395.5</v>
      </c>
      <c r="G64" s="35">
        <v>-301</v>
      </c>
      <c r="H64" s="19">
        <v>0</v>
      </c>
      <c r="I64" s="19">
        <v>0</v>
      </c>
      <c r="J64" s="19">
        <v>0</v>
      </c>
      <c r="K64" s="35">
        <f t="shared" si="18"/>
        <v>-2373</v>
      </c>
    </row>
    <row r="65" spans="1:11" ht="18.75" customHeight="1">
      <c r="A65" s="12" t="s">
        <v>110</v>
      </c>
      <c r="B65" s="35">
        <v>-2964.5</v>
      </c>
      <c r="C65" s="35">
        <v>-1218</v>
      </c>
      <c r="D65" s="35">
        <v>-1274</v>
      </c>
      <c r="E65" s="35">
        <v>-2866.5</v>
      </c>
      <c r="F65" s="35">
        <v>-1249.5</v>
      </c>
      <c r="G65" s="35">
        <v>-850.5</v>
      </c>
      <c r="H65" s="35">
        <v>-24.5</v>
      </c>
      <c r="I65" s="19">
        <v>0</v>
      </c>
      <c r="J65" s="19">
        <v>0</v>
      </c>
      <c r="K65" s="35">
        <f t="shared" si="18"/>
        <v>-10447.5</v>
      </c>
    </row>
    <row r="66" spans="1:11" ht="18.75" customHeight="1">
      <c r="A66" s="12" t="s">
        <v>56</v>
      </c>
      <c r="B66" s="47">
        <v>-53346.08</v>
      </c>
      <c r="C66" s="47">
        <v>-6211.25</v>
      </c>
      <c r="D66" s="47">
        <v>-15317.3</v>
      </c>
      <c r="E66" s="47">
        <v>-78438.41</v>
      </c>
      <c r="F66" s="47">
        <v>-62409.6</v>
      </c>
      <c r="G66" s="47">
        <v>-57086.59</v>
      </c>
      <c r="H66" s="19">
        <v>0</v>
      </c>
      <c r="I66" s="19">
        <v>0</v>
      </c>
      <c r="J66" s="19">
        <v>0</v>
      </c>
      <c r="K66" s="35">
        <f t="shared" si="18"/>
        <v>-272809.23</v>
      </c>
    </row>
    <row r="67" spans="1:11" ht="18.75" customHeight="1">
      <c r="A67" s="12" t="s">
        <v>57</v>
      </c>
      <c r="B67" s="47">
        <v>-45</v>
      </c>
      <c r="C67" s="19">
        <v>0</v>
      </c>
      <c r="D67" s="47">
        <v>-45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35">
        <f t="shared" si="18"/>
        <v>-90</v>
      </c>
    </row>
    <row r="68" spans="1:11" ht="18.75" customHeight="1">
      <c r="A68" s="12" t="s">
        <v>83</v>
      </c>
      <c r="B68" s="35">
        <f aca="true" t="shared" si="20" ref="B68:J68">SUM(B69:B92)</f>
        <v>-23875.43</v>
      </c>
      <c r="C68" s="35">
        <f t="shared" si="20"/>
        <v>-34434.08</v>
      </c>
      <c r="D68" s="35">
        <f t="shared" si="20"/>
        <v>-46281.96000000001</v>
      </c>
      <c r="E68" s="35">
        <f t="shared" si="20"/>
        <v>-41468</v>
      </c>
      <c r="F68" s="35">
        <f t="shared" si="20"/>
        <v>-49893.37</v>
      </c>
      <c r="G68" s="35">
        <f t="shared" si="20"/>
        <v>-62262.26</v>
      </c>
      <c r="H68" s="35">
        <f t="shared" si="20"/>
        <v>-25607.16</v>
      </c>
      <c r="I68" s="35">
        <f t="shared" si="20"/>
        <v>-44427.14</v>
      </c>
      <c r="J68" s="35">
        <f t="shared" si="20"/>
        <v>-33102.59</v>
      </c>
      <c r="K68" s="35">
        <f t="shared" si="18"/>
        <v>-361351.99</v>
      </c>
    </row>
    <row r="69" spans="1:11" ht="18.75" customHeight="1">
      <c r="A69" s="12" t="s">
        <v>58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f t="shared" si="18"/>
        <v>0</v>
      </c>
    </row>
    <row r="70" spans="1:11" ht="18.75" customHeight="1">
      <c r="A70" s="12" t="s">
        <v>59</v>
      </c>
      <c r="B70" s="19">
        <v>0</v>
      </c>
      <c r="C70" s="35">
        <v>-149.99</v>
      </c>
      <c r="D70" s="35">
        <v>-18</v>
      </c>
      <c r="E70" s="19">
        <v>0</v>
      </c>
      <c r="F70" s="19">
        <v>0</v>
      </c>
      <c r="G70" s="35">
        <v>-18</v>
      </c>
      <c r="H70" s="19">
        <v>0</v>
      </c>
      <c r="I70" s="19">
        <v>0</v>
      </c>
      <c r="J70" s="19">
        <v>0</v>
      </c>
      <c r="K70" s="35">
        <f t="shared" si="18"/>
        <v>-185.99</v>
      </c>
    </row>
    <row r="71" spans="1:11" ht="18.75" customHeight="1">
      <c r="A71" s="12" t="s">
        <v>60</v>
      </c>
      <c r="B71" s="19">
        <v>0</v>
      </c>
      <c r="C71" s="19">
        <v>0</v>
      </c>
      <c r="D71" s="35">
        <v>-1103.33</v>
      </c>
      <c r="E71" s="19">
        <v>0</v>
      </c>
      <c r="F71" s="35">
        <v>-393.33</v>
      </c>
      <c r="G71" s="19">
        <v>0</v>
      </c>
      <c r="H71" s="19">
        <v>0</v>
      </c>
      <c r="I71" s="47">
        <v>-2050.12</v>
      </c>
      <c r="J71" s="19">
        <v>0</v>
      </c>
      <c r="K71" s="35">
        <f t="shared" si="18"/>
        <v>-3546.7799999999997</v>
      </c>
    </row>
    <row r="72" spans="1:11" ht="18.75" customHeight="1">
      <c r="A72" s="12" t="s">
        <v>61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7">
        <v>-30000</v>
      </c>
      <c r="J72" s="19">
        <v>0</v>
      </c>
      <c r="K72" s="48">
        <f t="shared" si="18"/>
        <v>-30000</v>
      </c>
    </row>
    <row r="73" spans="1:11" ht="18.75" customHeight="1">
      <c r="A73" s="34" t="s">
        <v>62</v>
      </c>
      <c r="B73" s="35">
        <v>-14814.51</v>
      </c>
      <c r="C73" s="35">
        <v>-21505.91</v>
      </c>
      <c r="D73" s="35">
        <v>-20330.39</v>
      </c>
      <c r="E73" s="35">
        <v>-14256.9</v>
      </c>
      <c r="F73" s="35">
        <v>-19591.93</v>
      </c>
      <c r="G73" s="35">
        <v>-29855.09</v>
      </c>
      <c r="H73" s="35">
        <v>-14618.6</v>
      </c>
      <c r="I73" s="35">
        <v>-5139.11</v>
      </c>
      <c r="J73" s="35">
        <v>-10594.71</v>
      </c>
      <c r="K73" s="48">
        <f t="shared" si="18"/>
        <v>-150707.14999999997</v>
      </c>
    </row>
    <row r="74" spans="1:11" ht="18.75" customHeight="1">
      <c r="A74" s="12" t="s">
        <v>63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8"/>
        <v>0</v>
      </c>
    </row>
    <row r="75" spans="1:11" ht="18.75" customHeight="1">
      <c r="A75" s="12" t="s">
        <v>64</v>
      </c>
      <c r="B75" s="35">
        <v>-9108</v>
      </c>
      <c r="C75" s="35">
        <v>-12482.86</v>
      </c>
      <c r="D75" s="35">
        <v>-24136.88</v>
      </c>
      <c r="E75" s="35">
        <v>-14647</v>
      </c>
      <c r="F75" s="35">
        <v>-29197.63</v>
      </c>
      <c r="G75" s="35">
        <v>-33707.41</v>
      </c>
      <c r="H75" s="35">
        <v>-10980</v>
      </c>
      <c r="I75" s="19">
        <v>0</v>
      </c>
      <c r="J75" s="35">
        <v>-6696</v>
      </c>
      <c r="K75" s="48">
        <f t="shared" si="18"/>
        <v>-140955.78000000003</v>
      </c>
    </row>
    <row r="76" spans="1:11" ht="18.75" customHeight="1">
      <c r="A76" s="12" t="s">
        <v>65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8"/>
        <v>0</v>
      </c>
    </row>
    <row r="77" spans="1:11" ht="18.75" customHeight="1">
      <c r="A77" s="12" t="s">
        <v>66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8"/>
        <v>0</v>
      </c>
    </row>
    <row r="78" spans="1:11" ht="18.75" customHeight="1">
      <c r="A78" s="12" t="s">
        <v>67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8"/>
        <v>0</v>
      </c>
    </row>
    <row r="79" spans="1:11" ht="18.75" customHeight="1">
      <c r="A79" s="12" t="s">
        <v>68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8"/>
        <v>0</v>
      </c>
    </row>
    <row r="80" spans="1:11" ht="18.75" customHeight="1">
      <c r="A80" s="12" t="s">
        <v>69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8"/>
        <v>0</v>
      </c>
    </row>
    <row r="81" spans="1:11" ht="18.75" customHeight="1">
      <c r="A81" s="12" t="s">
        <v>70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8"/>
        <v>0</v>
      </c>
    </row>
    <row r="82" spans="1:11" ht="18.75" customHeight="1">
      <c r="A82" s="12" t="s">
        <v>71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8"/>
        <v>0</v>
      </c>
    </row>
    <row r="83" spans="1:11" ht="18.75" customHeight="1">
      <c r="A83" s="12" t="s">
        <v>72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8"/>
        <v>0</v>
      </c>
    </row>
    <row r="84" spans="1:11" ht="18.75" customHeight="1">
      <c r="A84" s="12" t="s">
        <v>81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8"/>
        <v>0</v>
      </c>
    </row>
    <row r="85" spans="1:11" ht="18.75" customHeight="1">
      <c r="A85" s="12" t="s">
        <v>84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8"/>
        <v>0</v>
      </c>
    </row>
    <row r="86" spans="1:11" ht="18.75" customHeight="1">
      <c r="A86" s="12" t="s">
        <v>85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8"/>
        <v>0</v>
      </c>
    </row>
    <row r="87" spans="1:11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8"/>
        <v>0</v>
      </c>
    </row>
    <row r="88" spans="1:11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8"/>
        <v>0</v>
      </c>
    </row>
    <row r="89" spans="1:11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8"/>
        <v>0</v>
      </c>
    </row>
    <row r="90" spans="1:12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8"/>
        <v>0</v>
      </c>
      <c r="L90" s="56"/>
    </row>
    <row r="91" spans="1:12" ht="18.75" customHeight="1">
      <c r="A91" s="12" t="s">
        <v>123</v>
      </c>
      <c r="B91" s="35">
        <v>47.08</v>
      </c>
      <c r="C91" s="35">
        <v>-295.32</v>
      </c>
      <c r="D91" s="35">
        <v>-693.36</v>
      </c>
      <c r="E91" s="35">
        <v>-158.36</v>
      </c>
      <c r="F91" s="35">
        <v>-710.48</v>
      </c>
      <c r="G91" s="35">
        <v>1318.24</v>
      </c>
      <c r="H91" s="35">
        <v>-8.56</v>
      </c>
      <c r="I91" s="19">
        <v>0</v>
      </c>
      <c r="J91" s="35">
        <v>-218.28</v>
      </c>
      <c r="K91" s="35">
        <f t="shared" si="18"/>
        <v>-719.0400000000001</v>
      </c>
      <c r="L91" s="55"/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48">
        <v>-12405.74</v>
      </c>
      <c r="F92" s="19">
        <v>0</v>
      </c>
      <c r="G92" s="19">
        <v>0</v>
      </c>
      <c r="H92" s="19">
        <v>0</v>
      </c>
      <c r="I92" s="48">
        <v>-7237.91</v>
      </c>
      <c r="J92" s="48">
        <v>-15593.6</v>
      </c>
      <c r="K92" s="48">
        <f t="shared" si="18"/>
        <v>-35237.25</v>
      </c>
      <c r="L92" s="55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8"/>
      <c r="L93" s="55"/>
    </row>
    <row r="94" spans="1:12" ht="18.75" customHeight="1">
      <c r="A94" s="16" t="s">
        <v>125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48">
        <v>-185631.24</v>
      </c>
      <c r="J94" s="19">
        <v>0</v>
      </c>
      <c r="K94" s="48">
        <f t="shared" si="18"/>
        <v>-185631.24</v>
      </c>
      <c r="L94" s="55"/>
    </row>
    <row r="95" spans="1:12" ht="18.75" customHeight="1">
      <c r="A95" s="16" t="s">
        <v>106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56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1">
        <f>SUM(B96:J96)</f>
        <v>0</v>
      </c>
      <c r="L96" s="54"/>
    </row>
    <row r="97" spans="1:12" ht="18.75" customHeight="1">
      <c r="A97" s="16" t="s">
        <v>87</v>
      </c>
      <c r="B97" s="24">
        <f aca="true" t="shared" si="21" ref="B97:H97">+B98+B99</f>
        <v>1242828.9</v>
      </c>
      <c r="C97" s="24">
        <f t="shared" si="21"/>
        <v>1982861.4200000002</v>
      </c>
      <c r="D97" s="24">
        <f t="shared" si="21"/>
        <v>2405557.2</v>
      </c>
      <c r="E97" s="24">
        <f t="shared" si="21"/>
        <v>1213141.33</v>
      </c>
      <c r="F97" s="24">
        <f t="shared" si="21"/>
        <v>1494982.3599999999</v>
      </c>
      <c r="G97" s="24">
        <f t="shared" si="21"/>
        <v>2463684.1200000006</v>
      </c>
      <c r="H97" s="24">
        <f t="shared" si="21"/>
        <v>1260537.03</v>
      </c>
      <c r="I97" s="24">
        <f>+I98+I99</f>
        <v>305927.89</v>
      </c>
      <c r="J97" s="24">
        <f>+J98+J99</f>
        <v>763473.78</v>
      </c>
      <c r="K97" s="48">
        <f>SUM(B97:J97)</f>
        <v>13132994.030000001</v>
      </c>
      <c r="L97" s="54"/>
    </row>
    <row r="98" spans="1:12" ht="18.75" customHeight="1">
      <c r="A98" s="16" t="s">
        <v>86</v>
      </c>
      <c r="B98" s="24">
        <f aca="true" t="shared" si="22" ref="B98:J98">+B48+B61+B68+B94</f>
        <v>1225386.71</v>
      </c>
      <c r="C98" s="24">
        <f t="shared" si="22"/>
        <v>1960716.85</v>
      </c>
      <c r="D98" s="24">
        <f t="shared" si="22"/>
        <v>2380211.27</v>
      </c>
      <c r="E98" s="24">
        <f t="shared" si="22"/>
        <v>1192155.01</v>
      </c>
      <c r="F98" s="24">
        <f t="shared" si="22"/>
        <v>1473110.7499999998</v>
      </c>
      <c r="G98" s="24">
        <f t="shared" si="22"/>
        <v>2435903.5000000005</v>
      </c>
      <c r="H98" s="24">
        <f t="shared" si="22"/>
        <v>1241903.45</v>
      </c>
      <c r="I98" s="24">
        <f t="shared" si="22"/>
        <v>305927.89</v>
      </c>
      <c r="J98" s="24">
        <f t="shared" si="22"/>
        <v>750294.38</v>
      </c>
      <c r="K98" s="48">
        <f>SUM(B98:J98)</f>
        <v>12965609.81</v>
      </c>
      <c r="L98" s="54"/>
    </row>
    <row r="99" spans="1:11" ht="18" customHeight="1">
      <c r="A99" s="16" t="s">
        <v>104</v>
      </c>
      <c r="B99" s="24">
        <f aca="true" t="shared" si="23" ref="B99:J99">IF(+B56+B95+B100&lt;0,0,(B56+B95+B100))</f>
        <v>17442.19</v>
      </c>
      <c r="C99" s="24">
        <f t="shared" si="23"/>
        <v>22144.57</v>
      </c>
      <c r="D99" s="24">
        <f t="shared" si="23"/>
        <v>25345.93</v>
      </c>
      <c r="E99" s="24">
        <f t="shared" si="23"/>
        <v>20986.32</v>
      </c>
      <c r="F99" s="24">
        <f t="shared" si="23"/>
        <v>21871.61</v>
      </c>
      <c r="G99" s="24">
        <f t="shared" si="23"/>
        <v>27780.62</v>
      </c>
      <c r="H99" s="24">
        <f t="shared" si="23"/>
        <v>18633.58</v>
      </c>
      <c r="I99" s="19">
        <f t="shared" si="23"/>
        <v>0</v>
      </c>
      <c r="J99" s="24">
        <f t="shared" si="23"/>
        <v>13179.4</v>
      </c>
      <c r="K99" s="48">
        <f>SUM(B99:J99)</f>
        <v>167384.22</v>
      </c>
    </row>
    <row r="100" spans="1:13" ht="18.75" customHeight="1">
      <c r="A100" s="16" t="s">
        <v>88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>SUM(B100:J100)</f>
        <v>0</v>
      </c>
      <c r="M100" s="57"/>
    </row>
    <row r="101" spans="1:11" ht="18.75" customHeight="1">
      <c r="A101" s="16" t="s">
        <v>105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8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ht="18.75" customHeight="1">
      <c r="A104" s="8"/>
      <c r="B104" s="45">
        <v>0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/>
    </row>
    <row r="105" spans="1:12" ht="18.75" customHeight="1">
      <c r="A105" s="25" t="s">
        <v>73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1">
        <f>SUM(K106:K122)</f>
        <v>13132994.019999998</v>
      </c>
      <c r="L105" s="54"/>
    </row>
    <row r="106" spans="1:11" ht="18.75" customHeight="1">
      <c r="A106" s="26" t="s">
        <v>74</v>
      </c>
      <c r="B106" s="27">
        <v>167989.05</v>
      </c>
      <c r="C106" s="40">
        <v>0</v>
      </c>
      <c r="D106" s="40">
        <v>0</v>
      </c>
      <c r="E106" s="40">
        <v>0</v>
      </c>
      <c r="F106" s="40">
        <v>0</v>
      </c>
      <c r="G106" s="40">
        <v>0</v>
      </c>
      <c r="H106" s="40">
        <v>0</v>
      </c>
      <c r="I106" s="40">
        <v>0</v>
      </c>
      <c r="J106" s="40">
        <v>0</v>
      </c>
      <c r="K106" s="41">
        <f>SUM(B106:J106)</f>
        <v>167989.05</v>
      </c>
    </row>
    <row r="107" spans="1:11" ht="18.75" customHeight="1">
      <c r="A107" s="26" t="s">
        <v>75</v>
      </c>
      <c r="B107" s="27">
        <v>1074839.85</v>
      </c>
      <c r="C107" s="40">
        <v>0</v>
      </c>
      <c r="D107" s="40">
        <v>0</v>
      </c>
      <c r="E107" s="40">
        <v>0</v>
      </c>
      <c r="F107" s="40">
        <v>0</v>
      </c>
      <c r="G107" s="40">
        <v>0</v>
      </c>
      <c r="H107" s="40">
        <v>0</v>
      </c>
      <c r="I107" s="40">
        <v>0</v>
      </c>
      <c r="J107" s="40">
        <v>0</v>
      </c>
      <c r="K107" s="41">
        <f aca="true" t="shared" si="24" ref="K107:K122">SUM(B107:J107)</f>
        <v>1074839.85</v>
      </c>
    </row>
    <row r="108" spans="1:11" ht="18.75" customHeight="1">
      <c r="A108" s="26" t="s">
        <v>76</v>
      </c>
      <c r="B108" s="40">
        <v>0</v>
      </c>
      <c r="C108" s="27">
        <f>+C97</f>
        <v>1982861.4200000002</v>
      </c>
      <c r="D108" s="40">
        <v>0</v>
      </c>
      <c r="E108" s="40">
        <v>0</v>
      </c>
      <c r="F108" s="40">
        <v>0</v>
      </c>
      <c r="G108" s="40">
        <v>0</v>
      </c>
      <c r="H108" s="40">
        <v>0</v>
      </c>
      <c r="I108" s="40">
        <v>0</v>
      </c>
      <c r="J108" s="40">
        <v>0</v>
      </c>
      <c r="K108" s="41">
        <f t="shared" si="24"/>
        <v>1982861.4200000002</v>
      </c>
    </row>
    <row r="109" spans="1:11" ht="18.75" customHeight="1">
      <c r="A109" s="26" t="s">
        <v>77</v>
      </c>
      <c r="B109" s="40">
        <v>0</v>
      </c>
      <c r="C109" s="40">
        <v>0</v>
      </c>
      <c r="D109" s="27">
        <f>+D97</f>
        <v>2405557.2</v>
      </c>
      <c r="E109" s="40">
        <v>0</v>
      </c>
      <c r="F109" s="40">
        <v>0</v>
      </c>
      <c r="G109" s="40">
        <v>0</v>
      </c>
      <c r="H109" s="40">
        <v>0</v>
      </c>
      <c r="I109" s="40">
        <v>0</v>
      </c>
      <c r="J109" s="40">
        <v>0</v>
      </c>
      <c r="K109" s="41">
        <f t="shared" si="24"/>
        <v>2405557.2</v>
      </c>
    </row>
    <row r="110" spans="1:11" ht="18.75" customHeight="1">
      <c r="A110" s="26" t="s">
        <v>93</v>
      </c>
      <c r="B110" s="40">
        <v>0</v>
      </c>
      <c r="C110" s="40">
        <v>0</v>
      </c>
      <c r="D110" s="40">
        <v>0</v>
      </c>
      <c r="E110" s="27">
        <f>+E97</f>
        <v>1213141.33</v>
      </c>
      <c r="F110" s="40">
        <v>0</v>
      </c>
      <c r="G110" s="40">
        <v>0</v>
      </c>
      <c r="H110" s="40">
        <v>0</v>
      </c>
      <c r="I110" s="40">
        <v>0</v>
      </c>
      <c r="J110" s="40">
        <v>0</v>
      </c>
      <c r="K110" s="41">
        <f t="shared" si="24"/>
        <v>1213141.33</v>
      </c>
    </row>
    <row r="111" spans="1:11" ht="18.75" customHeight="1">
      <c r="A111" s="69" t="s">
        <v>111</v>
      </c>
      <c r="B111" s="40">
        <v>0</v>
      </c>
      <c r="C111" s="40">
        <v>0</v>
      </c>
      <c r="D111" s="40">
        <v>0</v>
      </c>
      <c r="E111" s="40">
        <v>0</v>
      </c>
      <c r="F111" s="27">
        <v>279521.05</v>
      </c>
      <c r="G111" s="40">
        <v>0</v>
      </c>
      <c r="H111" s="40">
        <v>0</v>
      </c>
      <c r="I111" s="40">
        <v>0</v>
      </c>
      <c r="J111" s="40">
        <v>0</v>
      </c>
      <c r="K111" s="41">
        <f t="shared" si="24"/>
        <v>279521.05</v>
      </c>
    </row>
    <row r="112" spans="1:11" ht="18.75" customHeight="1">
      <c r="A112" s="69" t="s">
        <v>112</v>
      </c>
      <c r="B112" s="40">
        <v>0</v>
      </c>
      <c r="C112" s="40">
        <v>0</v>
      </c>
      <c r="D112" s="40">
        <v>0</v>
      </c>
      <c r="E112" s="40">
        <v>0</v>
      </c>
      <c r="F112" s="27">
        <v>522687.14</v>
      </c>
      <c r="G112" s="40">
        <v>0</v>
      </c>
      <c r="H112" s="40">
        <v>0</v>
      </c>
      <c r="I112" s="40">
        <v>0</v>
      </c>
      <c r="J112" s="40">
        <v>0</v>
      </c>
      <c r="K112" s="41">
        <f t="shared" si="24"/>
        <v>522687.14</v>
      </c>
    </row>
    <row r="113" spans="1:11" ht="18.75" customHeight="1">
      <c r="A113" s="69" t="s">
        <v>113</v>
      </c>
      <c r="B113" s="40">
        <v>0</v>
      </c>
      <c r="C113" s="40">
        <v>0</v>
      </c>
      <c r="D113" s="40">
        <v>0</v>
      </c>
      <c r="E113" s="40">
        <v>0</v>
      </c>
      <c r="F113" s="27">
        <v>692774.18</v>
      </c>
      <c r="G113" s="40">
        <v>0</v>
      </c>
      <c r="H113" s="40">
        <v>0</v>
      </c>
      <c r="I113" s="40">
        <v>0</v>
      </c>
      <c r="J113" s="40">
        <v>0</v>
      </c>
      <c r="K113" s="41">
        <f t="shared" si="24"/>
        <v>692774.18</v>
      </c>
    </row>
    <row r="114" spans="1:11" ht="18.75" customHeight="1">
      <c r="A114" s="69" t="s">
        <v>114</v>
      </c>
      <c r="B114" s="40">
        <v>0</v>
      </c>
      <c r="C114" s="40">
        <v>0</v>
      </c>
      <c r="D114" s="40">
        <v>0</v>
      </c>
      <c r="E114" s="40">
        <v>0</v>
      </c>
      <c r="F114" s="40">
        <v>0</v>
      </c>
      <c r="G114" s="27">
        <v>718994.24</v>
      </c>
      <c r="H114" s="40">
        <v>0</v>
      </c>
      <c r="I114" s="40">
        <v>0</v>
      </c>
      <c r="J114" s="40">
        <v>0</v>
      </c>
      <c r="K114" s="41">
        <f t="shared" si="24"/>
        <v>718994.24</v>
      </c>
    </row>
    <row r="115" spans="1:11" ht="18.75" customHeight="1">
      <c r="A115" s="69" t="s">
        <v>115</v>
      </c>
      <c r="B115" s="40">
        <v>0</v>
      </c>
      <c r="C115" s="40">
        <v>0</v>
      </c>
      <c r="D115" s="40">
        <v>0</v>
      </c>
      <c r="E115" s="40">
        <v>0</v>
      </c>
      <c r="F115" s="40">
        <v>0</v>
      </c>
      <c r="G115" s="27">
        <v>57297.08</v>
      </c>
      <c r="H115" s="40">
        <v>0</v>
      </c>
      <c r="I115" s="40">
        <v>0</v>
      </c>
      <c r="J115" s="40">
        <v>0</v>
      </c>
      <c r="K115" s="41">
        <f t="shared" si="24"/>
        <v>57297.08</v>
      </c>
    </row>
    <row r="116" spans="1:11" ht="18.75" customHeight="1">
      <c r="A116" s="69" t="s">
        <v>116</v>
      </c>
      <c r="B116" s="40">
        <v>0</v>
      </c>
      <c r="C116" s="40">
        <v>0</v>
      </c>
      <c r="D116" s="40">
        <v>0</v>
      </c>
      <c r="E116" s="40">
        <v>0</v>
      </c>
      <c r="F116" s="40">
        <v>0</v>
      </c>
      <c r="G116" s="27">
        <v>397686.61</v>
      </c>
      <c r="H116" s="40">
        <v>0</v>
      </c>
      <c r="I116" s="40">
        <v>0</v>
      </c>
      <c r="J116" s="40">
        <v>0</v>
      </c>
      <c r="K116" s="41">
        <f t="shared" si="24"/>
        <v>397686.61</v>
      </c>
    </row>
    <row r="117" spans="1:11" ht="18.75" customHeight="1">
      <c r="A117" s="69" t="s">
        <v>117</v>
      </c>
      <c r="B117" s="40">
        <v>0</v>
      </c>
      <c r="C117" s="40">
        <v>0</v>
      </c>
      <c r="D117" s="40">
        <v>0</v>
      </c>
      <c r="E117" s="40">
        <v>0</v>
      </c>
      <c r="F117" s="40">
        <v>0</v>
      </c>
      <c r="G117" s="27">
        <v>369171.45</v>
      </c>
      <c r="H117" s="40">
        <v>0</v>
      </c>
      <c r="I117" s="40">
        <v>0</v>
      </c>
      <c r="J117" s="40">
        <v>0</v>
      </c>
      <c r="K117" s="41">
        <f t="shared" si="24"/>
        <v>369171.45</v>
      </c>
    </row>
    <row r="118" spans="1:11" ht="18.75" customHeight="1">
      <c r="A118" s="69" t="s">
        <v>118</v>
      </c>
      <c r="B118" s="40">
        <v>0</v>
      </c>
      <c r="C118" s="40">
        <v>0</v>
      </c>
      <c r="D118" s="40">
        <v>0</v>
      </c>
      <c r="E118" s="40">
        <v>0</v>
      </c>
      <c r="F118" s="40">
        <v>0</v>
      </c>
      <c r="G118" s="27">
        <v>920534.73</v>
      </c>
      <c r="H118" s="40">
        <v>0</v>
      </c>
      <c r="I118" s="40">
        <v>0</v>
      </c>
      <c r="J118" s="40">
        <v>0</v>
      </c>
      <c r="K118" s="41">
        <f t="shared" si="24"/>
        <v>920534.73</v>
      </c>
    </row>
    <row r="119" spans="1:11" ht="18.75" customHeight="1">
      <c r="A119" s="69" t="s">
        <v>119</v>
      </c>
      <c r="B119" s="40">
        <v>0</v>
      </c>
      <c r="C119" s="40">
        <v>0</v>
      </c>
      <c r="D119" s="40">
        <v>0</v>
      </c>
      <c r="E119" s="40">
        <v>0</v>
      </c>
      <c r="F119" s="40">
        <v>0</v>
      </c>
      <c r="G119" s="40">
        <v>0</v>
      </c>
      <c r="H119" s="27">
        <v>449511.33</v>
      </c>
      <c r="I119" s="40">
        <v>0</v>
      </c>
      <c r="J119" s="40">
        <v>0</v>
      </c>
      <c r="K119" s="41">
        <f t="shared" si="24"/>
        <v>449511.33</v>
      </c>
    </row>
    <row r="120" spans="1:11" ht="18.75" customHeight="1">
      <c r="A120" s="69" t="s">
        <v>120</v>
      </c>
      <c r="B120" s="40">
        <v>0</v>
      </c>
      <c r="C120" s="40">
        <v>0</v>
      </c>
      <c r="D120" s="40">
        <v>0</v>
      </c>
      <c r="E120" s="40">
        <v>0</v>
      </c>
      <c r="F120" s="40">
        <v>0</v>
      </c>
      <c r="G120" s="40">
        <v>0</v>
      </c>
      <c r="H120" s="27">
        <v>811025.7</v>
      </c>
      <c r="I120" s="40">
        <v>0</v>
      </c>
      <c r="J120" s="40">
        <v>0</v>
      </c>
      <c r="K120" s="41">
        <f t="shared" si="24"/>
        <v>811025.7</v>
      </c>
    </row>
    <row r="121" spans="1:11" ht="18.75" customHeight="1">
      <c r="A121" s="69" t="s">
        <v>121</v>
      </c>
      <c r="B121" s="40">
        <v>0</v>
      </c>
      <c r="C121" s="40">
        <v>0</v>
      </c>
      <c r="D121" s="40">
        <v>0</v>
      </c>
      <c r="E121" s="40">
        <v>0</v>
      </c>
      <c r="F121" s="40">
        <v>0</v>
      </c>
      <c r="G121" s="40">
        <v>0</v>
      </c>
      <c r="H121" s="40">
        <v>0</v>
      </c>
      <c r="I121" s="27">
        <v>305927.89</v>
      </c>
      <c r="J121" s="40">
        <v>0</v>
      </c>
      <c r="K121" s="41">
        <f t="shared" si="24"/>
        <v>305927.89</v>
      </c>
    </row>
    <row r="122" spans="1:11" ht="18.75" customHeight="1">
      <c r="A122" s="70" t="s">
        <v>122</v>
      </c>
      <c r="B122" s="42">
        <v>0</v>
      </c>
      <c r="C122" s="42">
        <v>0</v>
      </c>
      <c r="D122" s="42">
        <v>0</v>
      </c>
      <c r="E122" s="42">
        <v>0</v>
      </c>
      <c r="F122" s="42">
        <v>0</v>
      </c>
      <c r="G122" s="42">
        <v>0</v>
      </c>
      <c r="H122" s="42">
        <v>0</v>
      </c>
      <c r="I122" s="42">
        <v>0</v>
      </c>
      <c r="J122" s="43">
        <v>763473.77</v>
      </c>
      <c r="K122" s="44">
        <f t="shared" si="24"/>
        <v>763473.77</v>
      </c>
    </row>
    <row r="123" spans="1:11" ht="18.75" customHeight="1">
      <c r="A123" s="39" t="s">
        <v>126</v>
      </c>
      <c r="B123" s="50">
        <v>0</v>
      </c>
      <c r="C123" s="50">
        <v>0</v>
      </c>
      <c r="D123" s="50">
        <v>0</v>
      </c>
      <c r="E123" s="50">
        <v>0</v>
      </c>
      <c r="F123" s="50">
        <v>0</v>
      </c>
      <c r="G123" s="50">
        <v>0</v>
      </c>
      <c r="H123" s="50">
        <v>0</v>
      </c>
      <c r="I123" s="50">
        <v>0</v>
      </c>
      <c r="J123" s="50">
        <f>J97-J122</f>
        <v>0.010000000009313226</v>
      </c>
      <c r="K123" s="51"/>
    </row>
    <row r="124" ht="18.75" customHeight="1">
      <c r="A124" s="39" t="s">
        <v>127</v>
      </c>
    </row>
    <row r="125" ht="18.75" customHeight="1">
      <c r="A125" s="39"/>
    </row>
    <row r="126" ht="18.75" customHeight="1">
      <c r="A126" s="39"/>
    </row>
    <row r="127" ht="15.75">
      <c r="A12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2015-04-22T13:05:57Z</dcterms:modified>
  <cp:category/>
  <cp:version/>
  <cp:contentType/>
  <cp:contentStatus/>
</cp:coreProperties>
</file>