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<sst xmlns="http://schemas.openxmlformats.org/spreadsheetml/2006/main" count="128" uniqueCount="128">
  <si>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</si>
  <si>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</si>
  <si>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</si>
  <si>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</si>
  <si>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</si>
  <si>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</si>
  <si>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</si>
  <si>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</si>
  <si>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</si>
  <si>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</si>
  <si>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</si>
  <si>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</si>
  <si>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</si>
  <si>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</si>
  <si>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</si>
  <si>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</si>
  <si>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</si>
  <si>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</si>
  <si>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</si>
  <si>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</si>
  <si>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</si>
  <si>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</si>
  <si>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</si>
  <si>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</si>
  <si>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</si>
  <si>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</si>
  <si>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</si>
  <si>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</si>
  <si>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</si>
  <si>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</si>
  <si>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</si>
  <si>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</si>
  <si>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</si>
  <si>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</si>
  <si>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</si>
  <si>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</si>
  <si>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</si>
  <si>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</si>
  <si>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</si>
  <si>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</si>
  <si>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</si>
  <si>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</si>
  <si>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</si>
  <si>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</si>
  <si>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</si>
  <si>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</si>
  <si>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</si>
  <si>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</si>
  <si>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</si>
  <si>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</si>
  <si>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</si>
  <si>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</si>
  <si>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</si>
  <si>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</si>
  <si>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</si>
  <si>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</si>
  <si>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</si>
  <si>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</si>
  <si>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</si>
  <si>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</si>
  <si>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</si>
  <si>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</si>
  <si>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</si>
  <si>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</si>
  <si>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</si>
  <si>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</si>
  <si>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</si>
  <si>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</si>
  <si>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</si>
  <si>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</si>
  <si>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</si>
  <si>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</si>
  <si>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</si>
  <si>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</si>
  <si>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</si>
  <si>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</si>
  <si>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</si>
  <si>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</si>
  <si>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</si>
  <si>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</si>
  <si>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</si>
  <si>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</si>
  <si>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</si>
  <si>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</si>
  <si>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</si>
  <si>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</si>
  <si>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</si>
  <si>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</si>
  <si>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</si>
  <si>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</si>
  <si>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</si>
  <si>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</si>
  <si>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</si>
  <si>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</si>
  <si>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</si>
  <si>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</si>
  <si>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</si>
  <si>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</si>
  <si>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</si>
  <si>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</si>
  <si>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</si>
  <si>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</si>
  <si>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</si>
  <si>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</si>
  <si>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</si>
  <si>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</si>
  <si>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</si>
  <si>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</si>
  <si>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</si>
  <si>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</si>
  <si>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</si>
  <si>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</si>
  <si>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</si>
  <si>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</si>
  <si>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</si>
  <si>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</si>
  <si>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</si>
  <si>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</si>
  <si>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</si>
  <si>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</si>
  <si>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</si>
  <si>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</si>
  <si>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</si>
  <si>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</si>
  <si>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09/04/15 - VENCIMENTO 16/04/15</t>
  </si>
  <si>
    <t>6.3. Revisão de Remuneração pelo Transporte Coletivo  (1)</t>
  </si>
  <si>
    <t>Nota:</t>
  </si>
  <si>
    <t xml:space="preserve">   (1) - Linhas Noturnas de 28/02/15 a 31/03/15.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</si>
</sst>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B58">
      <selection activeCell="K73" sqref="K73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607103</v>
      </c>
      <c r="C7" s="9">
        <f t="shared" si="0"/>
        <v>807983</v>
      </c>
      <c r="D7" s="9">
        <f t="shared" si="0"/>
        <v>844434</v>
      </c>
      <c r="E7" s="9">
        <f t="shared" si="0"/>
        <v>552037</v>
      </c>
      <c r="F7" s="9">
        <f t="shared" si="0"/>
        <v>757896</v>
      </c>
      <c r="G7" s="9">
        <f t="shared" si="0"/>
        <v>1248212</v>
      </c>
      <c r="H7" s="9">
        <f t="shared" si="0"/>
        <v>577743</v>
      </c>
      <c r="I7" s="9">
        <f t="shared" si="0"/>
        <v>127663</v>
      </c>
      <c r="J7" s="9">
        <f t="shared" si="0"/>
        <v>317150</v>
      </c>
      <c r="K7" s="9">
        <f t="shared" si="0"/>
        <v>5840221</v>
      </c>
      <c r="L7" s="52"/>
    </row>
    <row r="8" spans="1:11" ht="17.25" customHeight="1">
      <c r="A8" s="10" t="s">
        <v>102</v>
      </c>
      <c r="B8" s="11">
        <f>B9+B12+B16</f>
        <v>358894</v>
      </c>
      <c r="C8" s="11">
        <f aca="true" t="shared" si="1" ref="C8:J8">C9+C12+C16</f>
        <v>489629</v>
      </c>
      <c r="D8" s="11">
        <f t="shared" si="1"/>
        <v>478377</v>
      </c>
      <c r="E8" s="11">
        <f t="shared" si="1"/>
        <v>328823</v>
      </c>
      <c r="F8" s="11">
        <f t="shared" si="1"/>
        <v>428214</v>
      </c>
      <c r="G8" s="11">
        <f t="shared" si="1"/>
        <v>686962</v>
      </c>
      <c r="H8" s="11">
        <f t="shared" si="1"/>
        <v>360672</v>
      </c>
      <c r="I8" s="11">
        <f t="shared" si="1"/>
        <v>69030</v>
      </c>
      <c r="J8" s="11">
        <f t="shared" si="1"/>
        <v>179003</v>
      </c>
      <c r="K8" s="11">
        <f>SUM(B8:J8)</f>
        <v>3379604</v>
      </c>
    </row>
    <row r="9" spans="1:11" ht="17.25" customHeight="1">
      <c r="A9" s="15" t="s">
        <v>17</v>
      </c>
      <c r="B9" s="13">
        <f>+B10+B11</f>
        <v>48810</v>
      </c>
      <c r="C9" s="13">
        <f aca="true" t="shared" si="2" ref="C9:J9">+C10+C11</f>
        <v>70020</v>
      </c>
      <c r="D9" s="13">
        <f t="shared" si="2"/>
        <v>62265</v>
      </c>
      <c r="E9" s="13">
        <f t="shared" si="2"/>
        <v>44769</v>
      </c>
      <c r="F9" s="13">
        <f t="shared" si="2"/>
        <v>51570</v>
      </c>
      <c r="G9" s="13">
        <f t="shared" si="2"/>
        <v>64587</v>
      </c>
      <c r="H9" s="13">
        <f t="shared" si="2"/>
        <v>59729</v>
      </c>
      <c r="I9" s="13">
        <f t="shared" si="2"/>
        <v>10922</v>
      </c>
      <c r="J9" s="13">
        <f t="shared" si="2"/>
        <v>20701</v>
      </c>
      <c r="K9" s="11">
        <f>SUM(B9:J9)</f>
        <v>433373</v>
      </c>
    </row>
    <row r="10" spans="1:11" ht="17.25" customHeight="1">
      <c r="A10" s="29" t="s">
        <v>18</v>
      </c>
      <c r="B10" s="13">
        <v>48810</v>
      </c>
      <c r="C10" s="13">
        <v>70020</v>
      </c>
      <c r="D10" s="13">
        <v>62265</v>
      </c>
      <c r="E10" s="13">
        <v>44769</v>
      </c>
      <c r="F10" s="13">
        <v>51570</v>
      </c>
      <c r="G10" s="13">
        <v>64587</v>
      </c>
      <c r="H10" s="13">
        <v>59729</v>
      </c>
      <c r="I10" s="13">
        <v>10922</v>
      </c>
      <c r="J10" s="13">
        <v>20701</v>
      </c>
      <c r="K10" s="11">
        <f>SUM(B10:J10)</f>
        <v>433373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283261</v>
      </c>
      <c r="C12" s="17">
        <f t="shared" si="3"/>
        <v>383214</v>
      </c>
      <c r="D12" s="17">
        <f t="shared" si="3"/>
        <v>384335</v>
      </c>
      <c r="E12" s="17">
        <f t="shared" si="3"/>
        <v>261324</v>
      </c>
      <c r="F12" s="17">
        <f t="shared" si="3"/>
        <v>345021</v>
      </c>
      <c r="G12" s="17">
        <f t="shared" si="3"/>
        <v>573330</v>
      </c>
      <c r="H12" s="17">
        <f t="shared" si="3"/>
        <v>277488</v>
      </c>
      <c r="I12" s="17">
        <f t="shared" si="3"/>
        <v>52679</v>
      </c>
      <c r="J12" s="17">
        <f t="shared" si="3"/>
        <v>146064</v>
      </c>
      <c r="K12" s="11">
        <f aca="true" t="shared" si="4" ref="K12:K27">SUM(B12:J12)</f>
        <v>2706716</v>
      </c>
    </row>
    <row r="13" spans="1:13" ht="17.25" customHeight="1">
      <c r="A13" s="14" t="s">
        <v>20</v>
      </c>
      <c r="B13" s="13">
        <v>133361</v>
      </c>
      <c r="C13" s="13">
        <v>191186</v>
      </c>
      <c r="D13" s="13">
        <v>194791</v>
      </c>
      <c r="E13" s="13">
        <v>130978</v>
      </c>
      <c r="F13" s="13">
        <v>171686</v>
      </c>
      <c r="G13" s="13">
        <v>272401</v>
      </c>
      <c r="H13" s="13">
        <v>127616</v>
      </c>
      <c r="I13" s="13">
        <v>28107</v>
      </c>
      <c r="J13" s="13">
        <v>75149</v>
      </c>
      <c r="K13" s="11">
        <f t="shared" si="4"/>
        <v>1325275</v>
      </c>
      <c r="L13" s="52"/>
      <c r="M13" s="53"/>
    </row>
    <row r="14" spans="1:12" ht="17.25" customHeight="1">
      <c r="A14" s="14" t="s">
        <v>21</v>
      </c>
      <c r="B14" s="13">
        <v>131505</v>
      </c>
      <c r="C14" s="13">
        <v>164356</v>
      </c>
      <c r="D14" s="13">
        <v>163411</v>
      </c>
      <c r="E14" s="13">
        <v>113340</v>
      </c>
      <c r="F14" s="13">
        <v>153281</v>
      </c>
      <c r="G14" s="13">
        <v>271290</v>
      </c>
      <c r="H14" s="13">
        <v>126678</v>
      </c>
      <c r="I14" s="13">
        <v>19968</v>
      </c>
      <c r="J14" s="13">
        <v>62391</v>
      </c>
      <c r="K14" s="11">
        <f t="shared" si="4"/>
        <v>1206220</v>
      </c>
      <c r="L14" s="52"/>
    </row>
    <row r="15" spans="1:11" ht="17.25" customHeight="1">
      <c r="A15" s="14" t="s">
        <v>22</v>
      </c>
      <c r="B15" s="13">
        <v>18395</v>
      </c>
      <c r="C15" s="13">
        <v>27672</v>
      </c>
      <c r="D15" s="13">
        <v>26133</v>
      </c>
      <c r="E15" s="13">
        <v>17006</v>
      </c>
      <c r="F15" s="13">
        <v>20054</v>
      </c>
      <c r="G15" s="13">
        <v>29639</v>
      </c>
      <c r="H15" s="13">
        <v>23194</v>
      </c>
      <c r="I15" s="13">
        <v>4604</v>
      </c>
      <c r="J15" s="13">
        <v>8524</v>
      </c>
      <c r="K15" s="11">
        <f t="shared" si="4"/>
        <v>175221</v>
      </c>
    </row>
    <row r="16" spans="1:11" ht="17.25" customHeight="1">
      <c r="A16" s="15" t="s">
        <v>98</v>
      </c>
      <c r="B16" s="13">
        <f>B17+B18+B19</f>
        <v>26823</v>
      </c>
      <c r="C16" s="13">
        <f aca="true" t="shared" si="5" ref="C16:J16">C17+C18+C19</f>
        <v>36395</v>
      </c>
      <c r="D16" s="13">
        <f t="shared" si="5"/>
        <v>31777</v>
      </c>
      <c r="E16" s="13">
        <f t="shared" si="5"/>
        <v>22730</v>
      </c>
      <c r="F16" s="13">
        <f t="shared" si="5"/>
        <v>31623</v>
      </c>
      <c r="G16" s="13">
        <f t="shared" si="5"/>
        <v>49045</v>
      </c>
      <c r="H16" s="13">
        <f t="shared" si="5"/>
        <v>23455</v>
      </c>
      <c r="I16" s="13">
        <f t="shared" si="5"/>
        <v>5429</v>
      </c>
      <c r="J16" s="13">
        <f t="shared" si="5"/>
        <v>12238</v>
      </c>
      <c r="K16" s="11">
        <f t="shared" si="4"/>
        <v>239515</v>
      </c>
    </row>
    <row r="17" spans="1:11" ht="17.25" customHeight="1">
      <c r="A17" s="14" t="s">
        <v>99</v>
      </c>
      <c r="B17" s="13">
        <v>10054</v>
      </c>
      <c r="C17" s="13">
        <v>13871</v>
      </c>
      <c r="D17" s="13">
        <v>12376</v>
      </c>
      <c r="E17" s="13">
        <v>9132</v>
      </c>
      <c r="F17" s="13">
        <v>12680</v>
      </c>
      <c r="G17" s="13">
        <v>21156</v>
      </c>
      <c r="H17" s="13">
        <v>10647</v>
      </c>
      <c r="I17" s="13">
        <v>2143</v>
      </c>
      <c r="J17" s="13">
        <v>4711</v>
      </c>
      <c r="K17" s="11">
        <f t="shared" si="4"/>
        <v>96770</v>
      </c>
    </row>
    <row r="18" spans="1:11" ht="17.25" customHeight="1">
      <c r="A18" s="14" t="s">
        <v>100</v>
      </c>
      <c r="B18" s="13">
        <v>1667</v>
      </c>
      <c r="C18" s="13">
        <v>1978</v>
      </c>
      <c r="D18" s="13">
        <v>1889</v>
      </c>
      <c r="E18" s="13">
        <v>1675</v>
      </c>
      <c r="F18" s="13">
        <v>2022</v>
      </c>
      <c r="G18" s="13">
        <v>4014</v>
      </c>
      <c r="H18" s="13">
        <v>1374</v>
      </c>
      <c r="I18" s="13">
        <v>358</v>
      </c>
      <c r="J18" s="13">
        <v>638</v>
      </c>
      <c r="K18" s="11">
        <f t="shared" si="4"/>
        <v>15615</v>
      </c>
    </row>
    <row r="19" spans="1:11" ht="17.25" customHeight="1">
      <c r="A19" s="14" t="s">
        <v>101</v>
      </c>
      <c r="B19" s="13">
        <v>15102</v>
      </c>
      <c r="C19" s="13">
        <v>20546</v>
      </c>
      <c r="D19" s="13">
        <v>17512</v>
      </c>
      <c r="E19" s="13">
        <v>11923</v>
      </c>
      <c r="F19" s="13">
        <v>16921</v>
      </c>
      <c r="G19" s="13">
        <v>23875</v>
      </c>
      <c r="H19" s="13">
        <v>11434</v>
      </c>
      <c r="I19" s="13">
        <v>2928</v>
      </c>
      <c r="J19" s="13">
        <v>6889</v>
      </c>
      <c r="K19" s="11">
        <f t="shared" si="4"/>
        <v>127130</v>
      </c>
    </row>
    <row r="20" spans="1:11" ht="17.25" customHeight="1">
      <c r="A20" s="16" t="s">
        <v>23</v>
      </c>
      <c r="B20" s="11">
        <f>+B21+B22+B23</f>
        <v>192703</v>
      </c>
      <c r="C20" s="11">
        <f aca="true" t="shared" si="6" ref="C20:J20">+C21+C22+C23</f>
        <v>229835</v>
      </c>
      <c r="D20" s="11">
        <f t="shared" si="6"/>
        <v>263217</v>
      </c>
      <c r="E20" s="11">
        <f t="shared" si="6"/>
        <v>162009</v>
      </c>
      <c r="F20" s="11">
        <f t="shared" si="6"/>
        <v>255904</v>
      </c>
      <c r="G20" s="11">
        <f t="shared" si="6"/>
        <v>470996</v>
      </c>
      <c r="H20" s="11">
        <f t="shared" si="6"/>
        <v>164862</v>
      </c>
      <c r="I20" s="11">
        <f t="shared" si="6"/>
        <v>39879</v>
      </c>
      <c r="J20" s="11">
        <f t="shared" si="6"/>
        <v>94641</v>
      </c>
      <c r="K20" s="11">
        <f t="shared" si="4"/>
        <v>1874046</v>
      </c>
    </row>
    <row r="21" spans="1:12" ht="17.25" customHeight="1">
      <c r="A21" s="12" t="s">
        <v>24</v>
      </c>
      <c r="B21" s="13">
        <v>102467</v>
      </c>
      <c r="C21" s="13">
        <v>133532</v>
      </c>
      <c r="D21" s="13">
        <v>152111</v>
      </c>
      <c r="E21" s="13">
        <v>93331</v>
      </c>
      <c r="F21" s="13">
        <v>144319</v>
      </c>
      <c r="G21" s="13">
        <v>248355</v>
      </c>
      <c r="H21" s="13">
        <v>92252</v>
      </c>
      <c r="I21" s="13">
        <v>24237</v>
      </c>
      <c r="J21" s="13">
        <v>54294</v>
      </c>
      <c r="K21" s="11">
        <f t="shared" si="4"/>
        <v>1044898</v>
      </c>
      <c r="L21" s="52"/>
    </row>
    <row r="22" spans="1:12" ht="17.25" customHeight="1">
      <c r="A22" s="12" t="s">
        <v>25</v>
      </c>
      <c r="B22" s="13">
        <v>81129</v>
      </c>
      <c r="C22" s="13">
        <v>84980</v>
      </c>
      <c r="D22" s="13">
        <v>98024</v>
      </c>
      <c r="E22" s="13">
        <v>61650</v>
      </c>
      <c r="F22" s="13">
        <v>101325</v>
      </c>
      <c r="G22" s="13">
        <v>205076</v>
      </c>
      <c r="H22" s="13">
        <v>63877</v>
      </c>
      <c r="I22" s="13">
        <v>13508</v>
      </c>
      <c r="J22" s="13">
        <v>36151</v>
      </c>
      <c r="K22" s="11">
        <f t="shared" si="4"/>
        <v>745720</v>
      </c>
      <c r="L22" s="52"/>
    </row>
    <row r="23" spans="1:11" ht="17.25" customHeight="1">
      <c r="A23" s="12" t="s">
        <v>26</v>
      </c>
      <c r="B23" s="13">
        <v>9107</v>
      </c>
      <c r="C23" s="13">
        <v>11323</v>
      </c>
      <c r="D23" s="13">
        <v>13082</v>
      </c>
      <c r="E23" s="13">
        <v>7028</v>
      </c>
      <c r="F23" s="13">
        <v>10260</v>
      </c>
      <c r="G23" s="13">
        <v>17565</v>
      </c>
      <c r="H23" s="13">
        <v>8733</v>
      </c>
      <c r="I23" s="13">
        <v>2134</v>
      </c>
      <c r="J23" s="13">
        <v>4196</v>
      </c>
      <c r="K23" s="11">
        <f t="shared" si="4"/>
        <v>83428</v>
      </c>
    </row>
    <row r="24" spans="1:11" ht="17.25" customHeight="1">
      <c r="A24" s="16" t="s">
        <v>27</v>
      </c>
      <c r="B24" s="13">
        <v>55506</v>
      </c>
      <c r="C24" s="13">
        <v>88519</v>
      </c>
      <c r="D24" s="13">
        <v>102840</v>
      </c>
      <c r="E24" s="13">
        <v>61205</v>
      </c>
      <c r="F24" s="13">
        <v>73778</v>
      </c>
      <c r="G24" s="13">
        <v>90254</v>
      </c>
      <c r="H24" s="13">
        <v>44643</v>
      </c>
      <c r="I24" s="13">
        <v>18754</v>
      </c>
      <c r="J24" s="13">
        <v>43506</v>
      </c>
      <c r="K24" s="11">
        <f t="shared" si="4"/>
        <v>579005</v>
      </c>
    </row>
    <row r="25" spans="1:12" ht="17.25" customHeight="1">
      <c r="A25" s="12" t="s">
        <v>28</v>
      </c>
      <c r="B25" s="13">
        <v>35524</v>
      </c>
      <c r="C25" s="13">
        <v>56652</v>
      </c>
      <c r="D25" s="13">
        <v>65818</v>
      </c>
      <c r="E25" s="13">
        <v>39171</v>
      </c>
      <c r="F25" s="13">
        <v>47218</v>
      </c>
      <c r="G25" s="13">
        <v>57763</v>
      </c>
      <c r="H25" s="13">
        <v>28572</v>
      </c>
      <c r="I25" s="13">
        <v>12003</v>
      </c>
      <c r="J25" s="13">
        <v>27844</v>
      </c>
      <c r="K25" s="11">
        <f t="shared" si="4"/>
        <v>370565</v>
      </c>
      <c r="L25" s="52"/>
    </row>
    <row r="26" spans="1:12" ht="17.25" customHeight="1">
      <c r="A26" s="12" t="s">
        <v>29</v>
      </c>
      <c r="B26" s="13">
        <v>19982</v>
      </c>
      <c r="C26" s="13">
        <v>31867</v>
      </c>
      <c r="D26" s="13">
        <v>37022</v>
      </c>
      <c r="E26" s="13">
        <v>22034</v>
      </c>
      <c r="F26" s="13">
        <v>26560</v>
      </c>
      <c r="G26" s="13">
        <v>32491</v>
      </c>
      <c r="H26" s="13">
        <v>16071</v>
      </c>
      <c r="I26" s="13">
        <v>6751</v>
      </c>
      <c r="J26" s="13">
        <v>15662</v>
      </c>
      <c r="K26" s="11">
        <f t="shared" si="4"/>
        <v>208440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7566</v>
      </c>
      <c r="I27" s="11">
        <v>0</v>
      </c>
      <c r="J27" s="11">
        <v>0</v>
      </c>
      <c r="K27" s="11">
        <f t="shared" si="4"/>
        <v>7566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9614.06</v>
      </c>
      <c r="I35" s="19">
        <v>0</v>
      </c>
      <c r="J35" s="19">
        <v>0</v>
      </c>
      <c r="K35" s="23">
        <f>SUM(B35:J35)</f>
        <v>9614.06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4074.56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6702.48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36679.600000000006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4074.56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6702.48</v>
      </c>
      <c r="H43" s="65">
        <f t="shared" si="10"/>
        <v>3715.04</v>
      </c>
      <c r="I43" s="65">
        <f t="shared" si="10"/>
        <v>1065.72</v>
      </c>
      <c r="J43" s="65">
        <f t="shared" si="10"/>
        <v>2135.72</v>
      </c>
      <c r="K43" s="65">
        <f t="shared" si="9"/>
        <v>36679.600000000006</v>
      </c>
    </row>
    <row r="44" spans="1:11" ht="17.25" customHeight="1">
      <c r="A44" s="66" t="s">
        <v>43</v>
      </c>
      <c r="B44" s="67">
        <v>952</v>
      </c>
      <c r="C44" s="67">
        <v>1349</v>
      </c>
      <c r="D44" s="67">
        <v>1227</v>
      </c>
      <c r="E44" s="67">
        <v>758</v>
      </c>
      <c r="F44" s="67">
        <v>1102</v>
      </c>
      <c r="G44" s="67">
        <v>1566</v>
      </c>
      <c r="H44" s="67">
        <v>868</v>
      </c>
      <c r="I44" s="67">
        <v>249</v>
      </c>
      <c r="J44" s="67">
        <v>499</v>
      </c>
      <c r="K44" s="67">
        <f t="shared" si="9"/>
        <v>8570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1483967.17</v>
      </c>
      <c r="C47" s="22">
        <f aca="true" t="shared" si="11" ref="C47:H47">+C48+C56</f>
        <v>2248422.01</v>
      </c>
      <c r="D47" s="22">
        <f t="shared" si="11"/>
        <v>2644014.5000000005</v>
      </c>
      <c r="E47" s="22">
        <f t="shared" si="11"/>
        <v>1477019.1400000001</v>
      </c>
      <c r="F47" s="22">
        <f t="shared" si="11"/>
        <v>1962811.8000000003</v>
      </c>
      <c r="G47" s="22">
        <f t="shared" si="11"/>
        <v>2777428.97</v>
      </c>
      <c r="H47" s="22">
        <f t="shared" si="11"/>
        <v>1487643.94</v>
      </c>
      <c r="I47" s="22">
        <f>+I48+I56</f>
        <v>572209.2999999999</v>
      </c>
      <c r="J47" s="22">
        <f>+J48+J56</f>
        <v>857321.42</v>
      </c>
      <c r="K47" s="22">
        <f>SUM(B47:J47)</f>
        <v>15510838.250000002</v>
      </c>
    </row>
    <row r="48" spans="1:11" ht="17.25" customHeight="1">
      <c r="A48" s="16" t="s">
        <v>46</v>
      </c>
      <c r="B48" s="23">
        <f>SUM(B49:B55)</f>
        <v>1466524.98</v>
      </c>
      <c r="C48" s="23">
        <f aca="true" t="shared" si="12" ref="C48:H48">SUM(C49:C55)</f>
        <v>2226277.44</v>
      </c>
      <c r="D48" s="23">
        <f t="shared" si="12"/>
        <v>2618668.5700000003</v>
      </c>
      <c r="E48" s="23">
        <f t="shared" si="12"/>
        <v>1456032.82</v>
      </c>
      <c r="F48" s="23">
        <f t="shared" si="12"/>
        <v>1940940.1900000002</v>
      </c>
      <c r="G48" s="23">
        <f t="shared" si="12"/>
        <v>2749648.35</v>
      </c>
      <c r="H48" s="23">
        <f t="shared" si="12"/>
        <v>1469010.3599999999</v>
      </c>
      <c r="I48" s="23">
        <f>SUM(I49:I55)</f>
        <v>572209.2999999999</v>
      </c>
      <c r="J48" s="23">
        <f>SUM(J49:J55)</f>
        <v>844142.02</v>
      </c>
      <c r="K48" s="23">
        <f aca="true" t="shared" si="13" ref="K48:K56">SUM(B48:J48)</f>
        <v>15343454.03</v>
      </c>
    </row>
    <row r="49" spans="1:11" ht="17.25" customHeight="1">
      <c r="A49" s="34" t="s">
        <v>47</v>
      </c>
      <c r="B49" s="23">
        <f aca="true" t="shared" si="14" ref="B49:H49">ROUND(B30*B7,2)</f>
        <v>1465364.51</v>
      </c>
      <c r="C49" s="23">
        <f t="shared" si="14"/>
        <v>2219529.3</v>
      </c>
      <c r="D49" s="23">
        <f t="shared" si="14"/>
        <v>2617323.18</v>
      </c>
      <c r="E49" s="23">
        <f t="shared" si="14"/>
        <v>1455169.53</v>
      </c>
      <c r="F49" s="23">
        <f t="shared" si="14"/>
        <v>1939455.86</v>
      </c>
      <c r="G49" s="23">
        <f t="shared" si="14"/>
        <v>2747813.9</v>
      </c>
      <c r="H49" s="23">
        <f t="shared" si="14"/>
        <v>1458338.88</v>
      </c>
      <c r="I49" s="23">
        <f>ROUND(I30*I7,2)</f>
        <v>572019.6</v>
      </c>
      <c r="J49" s="23">
        <f>ROUND(J30*J7,2)</f>
        <v>842572.41</v>
      </c>
      <c r="K49" s="23">
        <f t="shared" si="13"/>
        <v>15317587.17</v>
      </c>
    </row>
    <row r="50" spans="1:11" ht="17.25" customHeight="1">
      <c r="A50" s="34" t="s">
        <v>48</v>
      </c>
      <c r="B50" s="19">
        <v>0</v>
      </c>
      <c r="C50" s="23">
        <f>ROUND(C31*C7,2)</f>
        <v>4933.54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4933.54</v>
      </c>
    </row>
    <row r="51" spans="1:11" ht="17.25" customHeight="1">
      <c r="A51" s="68" t="s">
        <v>109</v>
      </c>
      <c r="B51" s="69">
        <f>ROUND(B32*B7,2)</f>
        <v>-2914.09</v>
      </c>
      <c r="C51" s="69">
        <f>ROUND(C32*C7,2)</f>
        <v>-3959.12</v>
      </c>
      <c r="D51" s="69">
        <f aca="true" t="shared" si="15" ref="D51:J51">ROUND(D32*D7,2)</f>
        <v>-3906.17</v>
      </c>
      <c r="E51" s="69">
        <f t="shared" si="15"/>
        <v>-2380.95</v>
      </c>
      <c r="F51" s="69">
        <f t="shared" si="15"/>
        <v>-3232.23</v>
      </c>
      <c r="G51" s="69">
        <f t="shared" si="15"/>
        <v>-4868.03</v>
      </c>
      <c r="H51" s="69">
        <f t="shared" si="15"/>
        <v>-2657.62</v>
      </c>
      <c r="I51" s="69">
        <f t="shared" si="15"/>
        <v>-876.02</v>
      </c>
      <c r="J51" s="69">
        <f t="shared" si="15"/>
        <v>-566.11</v>
      </c>
      <c r="K51" s="69">
        <f>SUM(B51:J51)</f>
        <v>-25360.34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9614.06</v>
      </c>
      <c r="I53" s="31">
        <f>+I35</f>
        <v>0</v>
      </c>
      <c r="J53" s="31">
        <f>+J35</f>
        <v>0</v>
      </c>
      <c r="K53" s="23">
        <f t="shared" si="13"/>
        <v>9614.06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4074.56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6702.48</v>
      </c>
      <c r="H55" s="36">
        <v>3715.04</v>
      </c>
      <c r="I55" s="36">
        <v>1065.72</v>
      </c>
      <c r="J55" s="19">
        <v>2135.72</v>
      </c>
      <c r="K55" s="23">
        <f t="shared" si="13"/>
        <v>36679.600000000006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157926.43999999997</v>
      </c>
      <c r="C60" s="35">
        <f t="shared" si="16"/>
        <v>531396.23</v>
      </c>
      <c r="D60" s="35">
        <f t="shared" si="16"/>
        <v>489407.97000000003</v>
      </c>
      <c r="E60" s="35">
        <f t="shared" si="16"/>
        <v>422692.56000000006</v>
      </c>
      <c r="F60" s="35">
        <f t="shared" si="16"/>
        <v>90646.83999999997</v>
      </c>
      <c r="G60" s="35">
        <f t="shared" si="16"/>
        <v>-126841.45999999999</v>
      </c>
      <c r="H60" s="35">
        <f t="shared" si="16"/>
        <v>185397.77</v>
      </c>
      <c r="I60" s="35">
        <f t="shared" si="16"/>
        <v>-35640.759999999995</v>
      </c>
      <c r="J60" s="35">
        <f t="shared" si="16"/>
        <v>210044.77</v>
      </c>
      <c r="K60" s="35">
        <f>SUM(B60:J60)</f>
        <v>1925030.36</v>
      </c>
    </row>
    <row r="61" spans="1:11" ht="18.75" customHeight="1">
      <c r="A61" s="16" t="s">
        <v>78</v>
      </c>
      <c r="B61" s="35">
        <f aca="true" t="shared" si="17" ref="B61:J61">B62+B63+B64+B65+B66+B67</f>
        <v>-225174.34</v>
      </c>
      <c r="C61" s="35">
        <f t="shared" si="17"/>
        <v>-255916.6</v>
      </c>
      <c r="D61" s="35">
        <f t="shared" si="17"/>
        <v>-237686.12</v>
      </c>
      <c r="E61" s="35">
        <f t="shared" si="17"/>
        <v>-251540.72999999998</v>
      </c>
      <c r="F61" s="35">
        <f t="shared" si="17"/>
        <v>-254460.83000000002</v>
      </c>
      <c r="G61" s="35">
        <f t="shared" si="17"/>
        <v>-285066.42</v>
      </c>
      <c r="H61" s="35">
        <f t="shared" si="17"/>
        <v>-209158.5</v>
      </c>
      <c r="I61" s="35">
        <f t="shared" si="17"/>
        <v>-38227</v>
      </c>
      <c r="J61" s="35">
        <f t="shared" si="17"/>
        <v>-72453.5</v>
      </c>
      <c r="K61" s="35">
        <f aca="true" t="shared" si="18" ref="K61:K94">SUM(B61:J61)</f>
        <v>-1829684.04</v>
      </c>
    </row>
    <row r="62" spans="1:11" ht="18.75" customHeight="1">
      <c r="A62" s="12" t="s">
        <v>79</v>
      </c>
      <c r="B62" s="35">
        <f>-ROUND(B9*$D$3,2)</f>
        <v>-170835</v>
      </c>
      <c r="C62" s="35">
        <f aca="true" t="shared" si="19" ref="C62:J62">-ROUND(C9*$D$3,2)</f>
        <v>-245070</v>
      </c>
      <c r="D62" s="35">
        <f t="shared" si="19"/>
        <v>-217927.5</v>
      </c>
      <c r="E62" s="35">
        <f t="shared" si="19"/>
        <v>-156691.5</v>
      </c>
      <c r="F62" s="35">
        <f t="shared" si="19"/>
        <v>-180495</v>
      </c>
      <c r="G62" s="35">
        <f t="shared" si="19"/>
        <v>-226054.5</v>
      </c>
      <c r="H62" s="35">
        <f t="shared" si="19"/>
        <v>-209051.5</v>
      </c>
      <c r="I62" s="35">
        <f t="shared" si="19"/>
        <v>-38227</v>
      </c>
      <c r="J62" s="35">
        <f t="shared" si="19"/>
        <v>-72453.5</v>
      </c>
      <c r="K62" s="35">
        <f t="shared" si="18"/>
        <v>-1516805.5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-584.5</v>
      </c>
      <c r="C64" s="35">
        <v>-231</v>
      </c>
      <c r="D64" s="35">
        <v>-248.5</v>
      </c>
      <c r="E64" s="35">
        <v>-850.5</v>
      </c>
      <c r="F64" s="35">
        <v>-367.5</v>
      </c>
      <c r="G64" s="35">
        <v>-336</v>
      </c>
      <c r="H64" s="35">
        <v>-3.5</v>
      </c>
      <c r="I64" s="19">
        <v>0</v>
      </c>
      <c r="J64" s="19">
        <v>0</v>
      </c>
      <c r="K64" s="35">
        <f t="shared" si="18"/>
        <v>-2621.5</v>
      </c>
    </row>
    <row r="65" spans="1:11" ht="18.75" customHeight="1">
      <c r="A65" s="12" t="s">
        <v>110</v>
      </c>
      <c r="B65" s="35">
        <v>-2810.5</v>
      </c>
      <c r="C65" s="35">
        <v>-1519</v>
      </c>
      <c r="D65" s="35">
        <v>-1421</v>
      </c>
      <c r="E65" s="35">
        <v>-3255</v>
      </c>
      <c r="F65" s="35">
        <v>-980</v>
      </c>
      <c r="G65" s="35">
        <v>-1225</v>
      </c>
      <c r="H65" s="19">
        <v>0</v>
      </c>
      <c r="I65" s="19">
        <v>0</v>
      </c>
      <c r="J65" s="19">
        <v>0</v>
      </c>
      <c r="K65" s="35">
        <f t="shared" si="18"/>
        <v>-11210.5</v>
      </c>
    </row>
    <row r="66" spans="1:11" ht="18.75" customHeight="1">
      <c r="A66" s="12" t="s">
        <v>56</v>
      </c>
      <c r="B66" s="35">
        <v>-50944.34</v>
      </c>
      <c r="C66" s="35">
        <v>-9051.6</v>
      </c>
      <c r="D66" s="35">
        <v>-18044.12</v>
      </c>
      <c r="E66" s="35">
        <v>-90698.73</v>
      </c>
      <c r="F66" s="35">
        <v>-72618.33</v>
      </c>
      <c r="G66" s="35">
        <v>-57450.92</v>
      </c>
      <c r="H66" s="35">
        <v>-103.5</v>
      </c>
      <c r="I66" s="19">
        <v>0</v>
      </c>
      <c r="J66" s="19">
        <v>0</v>
      </c>
      <c r="K66" s="35">
        <f t="shared" si="18"/>
        <v>-298911.54</v>
      </c>
    </row>
    <row r="67" spans="1:11" ht="18.75" customHeight="1">
      <c r="A67" s="12" t="s">
        <v>57</v>
      </c>
      <c r="B67" s="19">
        <v>0</v>
      </c>
      <c r="C67" s="35">
        <v>-45</v>
      </c>
      <c r="D67" s="35">
        <v>-45</v>
      </c>
      <c r="E67" s="35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-13628.95</v>
      </c>
      <c r="C68" s="35">
        <f t="shared" si="20"/>
        <v>-21951.22</v>
      </c>
      <c r="D68" s="35">
        <f t="shared" si="20"/>
        <v>-22145.08</v>
      </c>
      <c r="E68" s="35">
        <f t="shared" si="20"/>
        <v>-26674.52</v>
      </c>
      <c r="F68" s="35">
        <f t="shared" si="20"/>
        <v>-20695.74</v>
      </c>
      <c r="G68" s="35">
        <f t="shared" si="20"/>
        <v>-23157.77</v>
      </c>
      <c r="H68" s="35">
        <f t="shared" si="20"/>
        <v>-14627.16</v>
      </c>
      <c r="I68" s="35">
        <f t="shared" si="20"/>
        <v>-44399.06999999999</v>
      </c>
      <c r="J68" s="35">
        <f t="shared" si="20"/>
        <v>-26159.04</v>
      </c>
      <c r="K68" s="35">
        <f t="shared" si="18"/>
        <v>-213438.55000000002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1185.56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f>1553.64+5161.68</f>
        <v>6715.320000000001</v>
      </c>
      <c r="H91" s="35">
        <v>-8.56</v>
      </c>
      <c r="I91" s="35">
        <v>0</v>
      </c>
      <c r="J91" s="35">
        <v>-218.28</v>
      </c>
      <c r="K91" s="35">
        <f t="shared" si="18"/>
        <v>5816.52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-12259.26</v>
      </c>
      <c r="F92" s="19">
        <v>0</v>
      </c>
      <c r="G92" s="19">
        <v>0</v>
      </c>
      <c r="H92" s="19">
        <v>0</v>
      </c>
      <c r="I92" s="48">
        <v>-7209.84</v>
      </c>
      <c r="J92" s="48">
        <v>-15346.05</v>
      </c>
      <c r="K92" s="48">
        <f t="shared" si="18"/>
        <v>-34815.149999999994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396729.73</v>
      </c>
      <c r="C94" s="35">
        <v>809264.05</v>
      </c>
      <c r="D94" s="35">
        <v>749239.17</v>
      </c>
      <c r="E94" s="35">
        <v>700907.81</v>
      </c>
      <c r="F94" s="35">
        <v>365803.41</v>
      </c>
      <c r="G94" s="35">
        <v>181382.73</v>
      </c>
      <c r="H94" s="35">
        <v>409183.43</v>
      </c>
      <c r="I94" s="35">
        <v>46985.31</v>
      </c>
      <c r="J94" s="35">
        <v>308657.31</v>
      </c>
      <c r="K94" s="35">
        <f t="shared" si="18"/>
        <v>3968152.9500000007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1641893.6099999999</v>
      </c>
      <c r="C97" s="24">
        <f t="shared" si="21"/>
        <v>2779818.2399999998</v>
      </c>
      <c r="D97" s="24">
        <f t="shared" si="21"/>
        <v>3133422.47</v>
      </c>
      <c r="E97" s="24">
        <f t="shared" si="21"/>
        <v>1899711.7000000002</v>
      </c>
      <c r="F97" s="24">
        <f t="shared" si="21"/>
        <v>2053458.6400000001</v>
      </c>
      <c r="G97" s="24">
        <f t="shared" si="21"/>
        <v>2650587.5100000002</v>
      </c>
      <c r="H97" s="24">
        <f t="shared" si="21"/>
        <v>1673041.71</v>
      </c>
      <c r="I97" s="24">
        <f>+I98+I99</f>
        <v>536568.5399999999</v>
      </c>
      <c r="J97" s="24">
        <f>+J98+J99</f>
        <v>1067366.19</v>
      </c>
      <c r="K97" s="48">
        <f>SUM(B97:J97)</f>
        <v>17435868.61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1624451.42</v>
      </c>
      <c r="C98" s="24">
        <f t="shared" si="22"/>
        <v>2757673.67</v>
      </c>
      <c r="D98" s="24">
        <f t="shared" si="22"/>
        <v>3108076.54</v>
      </c>
      <c r="E98" s="24">
        <f t="shared" si="22"/>
        <v>1878725.3800000001</v>
      </c>
      <c r="F98" s="24">
        <f t="shared" si="22"/>
        <v>2031587.03</v>
      </c>
      <c r="G98" s="24">
        <f t="shared" si="22"/>
        <v>2622806.89</v>
      </c>
      <c r="H98" s="24">
        <f t="shared" si="22"/>
        <v>1654408.13</v>
      </c>
      <c r="I98" s="24">
        <f t="shared" si="22"/>
        <v>536568.5399999999</v>
      </c>
      <c r="J98" s="24">
        <f t="shared" si="22"/>
        <v>1054186.79</v>
      </c>
      <c r="K98" s="48">
        <f>SUM(B98:J98)</f>
        <v>17268484.389999997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17435868.62</v>
      </c>
      <c r="L105" s="54"/>
    </row>
    <row r="106" spans="1:11" ht="18.75" customHeight="1">
      <c r="A106" s="26" t="s">
        <v>74</v>
      </c>
      <c r="B106" s="27">
        <v>238686.97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238686.97</v>
      </c>
    </row>
    <row r="107" spans="1:11" ht="18.75" customHeight="1">
      <c r="A107" s="26" t="s">
        <v>75</v>
      </c>
      <c r="B107" s="27">
        <v>1403206.64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1403206.64</v>
      </c>
    </row>
    <row r="108" spans="1:11" ht="18.75" customHeight="1">
      <c r="A108" s="26" t="s">
        <v>76</v>
      </c>
      <c r="B108" s="40">
        <v>0</v>
      </c>
      <c r="C108" s="27">
        <f>+C97</f>
        <v>2779818.2399999998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2779818.2399999998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3133422.47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3133422.47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1899711.7000000002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1899711.7000000002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386616.82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386616.82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734168.23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734168.23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932673.6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932673.6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772148.97</v>
      </c>
      <c r="H114" s="40">
        <v>0</v>
      </c>
      <c r="I114" s="40">
        <v>0</v>
      </c>
      <c r="J114" s="40">
        <v>0</v>
      </c>
      <c r="K114" s="41">
        <f t="shared" si="24"/>
        <v>772148.97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61035.14</v>
      </c>
      <c r="H115" s="40">
        <v>0</v>
      </c>
      <c r="I115" s="40">
        <v>0</v>
      </c>
      <c r="J115" s="40">
        <v>0</v>
      </c>
      <c r="K115" s="41">
        <f t="shared" si="24"/>
        <v>61035.14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405539.73</v>
      </c>
      <c r="H116" s="40">
        <v>0</v>
      </c>
      <c r="I116" s="40">
        <v>0</v>
      </c>
      <c r="J116" s="40">
        <v>0</v>
      </c>
      <c r="K116" s="41">
        <f t="shared" si="24"/>
        <v>405539.73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412141.86</v>
      </c>
      <c r="H117" s="40">
        <v>0</v>
      </c>
      <c r="I117" s="40">
        <v>0</v>
      </c>
      <c r="J117" s="40">
        <v>0</v>
      </c>
      <c r="K117" s="41">
        <f t="shared" si="24"/>
        <v>412141.86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999721.81</v>
      </c>
      <c r="H118" s="40">
        <v>0</v>
      </c>
      <c r="I118" s="40">
        <v>0</v>
      </c>
      <c r="J118" s="40">
        <v>0</v>
      </c>
      <c r="K118" s="41">
        <f t="shared" si="24"/>
        <v>999721.81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660963.35</v>
      </c>
      <c r="I119" s="40">
        <v>0</v>
      </c>
      <c r="J119" s="40">
        <v>0</v>
      </c>
      <c r="K119" s="41">
        <f t="shared" si="24"/>
        <v>660963.35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1012078.36</v>
      </c>
      <c r="I120" s="40">
        <v>0</v>
      </c>
      <c r="J120" s="40">
        <v>0</v>
      </c>
      <c r="K120" s="41">
        <f t="shared" si="24"/>
        <v>1012078.36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536568.54</v>
      </c>
      <c r="J121" s="40">
        <v>0</v>
      </c>
      <c r="K121" s="41">
        <f t="shared" si="24"/>
        <v>536568.54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1067366.19</v>
      </c>
      <c r="K122" s="44">
        <f t="shared" si="24"/>
        <v>1067366.19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2015-04-16T13:00:27Z</dcterms:modified>
  <cp:category/>
  <cp:version/>
  <cp:contentType/>
  <cp:contentStatus/>
</cp:coreProperties>
</file>