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<sst xmlns="http://schemas.openxmlformats.org/spreadsheetml/2006/main" count="126" uniqueCount="126">
  <si>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</si>
  <si>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</si>
  <si>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</si>
  <si>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</si>
  <si>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</si>
  <si>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</si>
  <si>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</si>
  <si>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</si>
  <si>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</si>
  <si>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</si>
  <si>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</si>
  <si>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</si>
  <si>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</si>
  <si>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</si>
  <si>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</si>
  <si>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</si>
  <si>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</si>
  <si>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</si>
  <si>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</si>
  <si>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</si>
  <si>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</si>
  <si>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</si>
  <si>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</si>
  <si>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</si>
  <si>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</si>
  <si>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</si>
  <si>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</si>
  <si>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</si>
  <si>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</si>
  <si>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</si>
  <si>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</si>
  <si>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</si>
  <si>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</si>
  <si>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</si>
  <si>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</si>
  <si>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</si>
  <si>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</si>
  <si>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</si>
  <si>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</si>
  <si>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</si>
  <si>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</si>
  <si>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</si>
  <si>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</si>
  <si>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</si>
  <si>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</si>
  <si>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</si>
  <si>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</si>
  <si>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</si>
  <si>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</si>
  <si>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</si>
  <si>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</si>
  <si>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</si>
  <si>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</si>
  <si>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</si>
  <si>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</si>
  <si>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</si>
  <si>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</si>
  <si>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</si>
  <si>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</si>
  <si>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</si>
  <si>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</si>
  <si>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</si>
  <si>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</si>
  <si>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</si>
  <si>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</si>
  <si>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</si>
  <si>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</si>
  <si>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</si>
  <si>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</si>
  <si>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</si>
  <si>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</si>
  <si>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</si>
  <si>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</si>
  <si>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</si>
  <si>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</si>
  <si>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</si>
  <si>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</si>
  <si>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</si>
  <si>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</si>
  <si>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</si>
  <si>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</si>
  <si>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</si>
  <si>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</si>
  <si>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</si>
  <si>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</si>
  <si>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</si>
  <si>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</si>
  <si>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</si>
  <si>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</si>
  <si>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</si>
  <si>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</si>
  <si>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</si>
  <si>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</si>
  <si>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</si>
  <si>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</si>
  <si>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</si>
  <si>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</si>
  <si>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</si>
  <si>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</si>
  <si>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</si>
  <si>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</si>
  <si>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</si>
  <si>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</si>
  <si>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</si>
  <si>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</si>
  <si>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</si>
  <si>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</si>
  <si>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</si>
  <si>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</si>
  <si>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</si>
  <si>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</si>
  <si>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</si>
  <si>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</si>
  <si>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</si>
  <si>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</si>
  <si>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</si>
  <si>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</si>
  <si>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</si>
  <si>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</si>
  <si>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</si>
  <si>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</si>
  <si>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</si>
  <si>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</si>
  <si>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</si>
  <si>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</si>
  <si>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07/04/15 - VENCIMENTO 14/04/15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</si>
</sst>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602989</v>
      </c>
      <c r="C7" s="9">
        <f t="shared" si="0"/>
        <v>802199</v>
      </c>
      <c r="D7" s="9">
        <f t="shared" si="0"/>
        <v>837384</v>
      </c>
      <c r="E7" s="9">
        <f t="shared" si="0"/>
        <v>548632</v>
      </c>
      <c r="F7" s="9">
        <f t="shared" si="0"/>
        <v>745437</v>
      </c>
      <c r="G7" s="9">
        <f t="shared" si="0"/>
        <v>1242446</v>
      </c>
      <c r="H7" s="9">
        <f t="shared" si="0"/>
        <v>575135</v>
      </c>
      <c r="I7" s="9">
        <f t="shared" si="0"/>
        <v>124095</v>
      </c>
      <c r="J7" s="9">
        <f t="shared" si="0"/>
        <v>316026</v>
      </c>
      <c r="K7" s="9">
        <f t="shared" si="0"/>
        <v>5794343</v>
      </c>
      <c r="L7" s="52"/>
    </row>
    <row r="8" spans="1:11" ht="17.25" customHeight="1">
      <c r="A8" s="10" t="s">
        <v>103</v>
      </c>
      <c r="B8" s="11">
        <f>B9+B12+B16</f>
        <v>357254</v>
      </c>
      <c r="C8" s="11">
        <f aca="true" t="shared" si="1" ref="C8:J8">C9+C12+C16</f>
        <v>487974</v>
      </c>
      <c r="D8" s="11">
        <f t="shared" si="1"/>
        <v>475398</v>
      </c>
      <c r="E8" s="11">
        <f t="shared" si="1"/>
        <v>327901</v>
      </c>
      <c r="F8" s="11">
        <f t="shared" si="1"/>
        <v>422151</v>
      </c>
      <c r="G8" s="11">
        <f t="shared" si="1"/>
        <v>686830</v>
      </c>
      <c r="H8" s="11">
        <f t="shared" si="1"/>
        <v>359192</v>
      </c>
      <c r="I8" s="11">
        <f t="shared" si="1"/>
        <v>67847</v>
      </c>
      <c r="J8" s="11">
        <f t="shared" si="1"/>
        <v>178127</v>
      </c>
      <c r="K8" s="11">
        <f>SUM(B8:J8)</f>
        <v>3362674</v>
      </c>
    </row>
    <row r="9" spans="1:11" ht="17.25" customHeight="1">
      <c r="A9" s="15" t="s">
        <v>17</v>
      </c>
      <c r="B9" s="13">
        <f>+B10+B11</f>
        <v>49886</v>
      </c>
      <c r="C9" s="13">
        <f aca="true" t="shared" si="2" ref="C9:J9">+C10+C11</f>
        <v>71058</v>
      </c>
      <c r="D9" s="13">
        <f t="shared" si="2"/>
        <v>64172</v>
      </c>
      <c r="E9" s="13">
        <f t="shared" si="2"/>
        <v>44822</v>
      </c>
      <c r="F9" s="13">
        <f t="shared" si="2"/>
        <v>51796</v>
      </c>
      <c r="G9" s="13">
        <f t="shared" si="2"/>
        <v>66677</v>
      </c>
      <c r="H9" s="13">
        <f t="shared" si="2"/>
        <v>60648</v>
      </c>
      <c r="I9" s="13">
        <f t="shared" si="2"/>
        <v>10953</v>
      </c>
      <c r="J9" s="13">
        <f t="shared" si="2"/>
        <v>22008</v>
      </c>
      <c r="K9" s="11">
        <f>SUM(B9:J9)</f>
        <v>442020</v>
      </c>
    </row>
    <row r="10" spans="1:11" ht="17.25" customHeight="1">
      <c r="A10" s="29" t="s">
        <v>18</v>
      </c>
      <c r="B10" s="13">
        <v>49886</v>
      </c>
      <c r="C10" s="13">
        <v>71058</v>
      </c>
      <c r="D10" s="13">
        <v>64172</v>
      </c>
      <c r="E10" s="13">
        <v>44822</v>
      </c>
      <c r="F10" s="13">
        <v>51796</v>
      </c>
      <c r="G10" s="13">
        <v>66677</v>
      </c>
      <c r="H10" s="13">
        <v>60648</v>
      </c>
      <c r="I10" s="13">
        <v>10953</v>
      </c>
      <c r="J10" s="13">
        <v>22008</v>
      </c>
      <c r="K10" s="11">
        <f>SUM(B10:J10)</f>
        <v>442020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279944</v>
      </c>
      <c r="C12" s="17">
        <f t="shared" si="3"/>
        <v>379402</v>
      </c>
      <c r="D12" s="17">
        <f t="shared" si="3"/>
        <v>378186</v>
      </c>
      <c r="E12" s="17">
        <f t="shared" si="3"/>
        <v>259712</v>
      </c>
      <c r="F12" s="17">
        <f t="shared" si="3"/>
        <v>338349</v>
      </c>
      <c r="G12" s="17">
        <f t="shared" si="3"/>
        <v>570141</v>
      </c>
      <c r="H12" s="17">
        <f t="shared" si="3"/>
        <v>274543</v>
      </c>
      <c r="I12" s="17">
        <f t="shared" si="3"/>
        <v>51357</v>
      </c>
      <c r="J12" s="17">
        <f t="shared" si="3"/>
        <v>143609</v>
      </c>
      <c r="K12" s="11">
        <f aca="true" t="shared" si="4" ref="K12:K27">SUM(B12:J12)</f>
        <v>2675243</v>
      </c>
    </row>
    <row r="13" spans="1:13" ht="17.25" customHeight="1">
      <c r="A13" s="14" t="s">
        <v>20</v>
      </c>
      <c r="B13" s="13">
        <v>130023</v>
      </c>
      <c r="C13" s="13">
        <v>187428</v>
      </c>
      <c r="D13" s="13">
        <v>190186</v>
      </c>
      <c r="E13" s="13">
        <v>128634</v>
      </c>
      <c r="F13" s="13">
        <v>166580</v>
      </c>
      <c r="G13" s="13">
        <v>268026</v>
      </c>
      <c r="H13" s="13">
        <v>125160</v>
      </c>
      <c r="I13" s="13">
        <v>26931</v>
      </c>
      <c r="J13" s="13">
        <v>72946</v>
      </c>
      <c r="K13" s="11">
        <f t="shared" si="4"/>
        <v>1295914</v>
      </c>
      <c r="L13" s="52"/>
      <c r="M13" s="53"/>
    </row>
    <row r="14" spans="1:12" ht="17.25" customHeight="1">
      <c r="A14" s="14" t="s">
        <v>21</v>
      </c>
      <c r="B14" s="13">
        <v>131627</v>
      </c>
      <c r="C14" s="13">
        <v>164339</v>
      </c>
      <c r="D14" s="13">
        <v>161692</v>
      </c>
      <c r="E14" s="13">
        <v>113835</v>
      </c>
      <c r="F14" s="13">
        <v>151737</v>
      </c>
      <c r="G14" s="13">
        <v>272414</v>
      </c>
      <c r="H14" s="13">
        <v>126379</v>
      </c>
      <c r="I14" s="13">
        <v>19852</v>
      </c>
      <c r="J14" s="13">
        <v>62094</v>
      </c>
      <c r="K14" s="11">
        <f t="shared" si="4"/>
        <v>1203969</v>
      </c>
      <c r="L14" s="52"/>
    </row>
    <row r="15" spans="1:11" ht="17.25" customHeight="1">
      <c r="A15" s="14" t="s">
        <v>22</v>
      </c>
      <c r="B15" s="13">
        <v>18294</v>
      </c>
      <c r="C15" s="13">
        <v>27635</v>
      </c>
      <c r="D15" s="13">
        <v>26308</v>
      </c>
      <c r="E15" s="13">
        <v>17243</v>
      </c>
      <c r="F15" s="13">
        <v>20032</v>
      </c>
      <c r="G15" s="13">
        <v>29701</v>
      </c>
      <c r="H15" s="13">
        <v>23004</v>
      </c>
      <c r="I15" s="13">
        <v>4574</v>
      </c>
      <c r="J15" s="13">
        <v>8569</v>
      </c>
      <c r="K15" s="11">
        <f t="shared" si="4"/>
        <v>175360</v>
      </c>
    </row>
    <row r="16" spans="1:11" ht="17.25" customHeight="1">
      <c r="A16" s="15" t="s">
        <v>99</v>
      </c>
      <c r="B16" s="13">
        <f>B17+B18+B19</f>
        <v>27424</v>
      </c>
      <c r="C16" s="13">
        <f aca="true" t="shared" si="5" ref="C16:J16">C17+C18+C19</f>
        <v>37514</v>
      </c>
      <c r="D16" s="13">
        <f t="shared" si="5"/>
        <v>33040</v>
      </c>
      <c r="E16" s="13">
        <f t="shared" si="5"/>
        <v>23367</v>
      </c>
      <c r="F16" s="13">
        <f t="shared" si="5"/>
        <v>32006</v>
      </c>
      <c r="G16" s="13">
        <f t="shared" si="5"/>
        <v>50012</v>
      </c>
      <c r="H16" s="13">
        <f t="shared" si="5"/>
        <v>24001</v>
      </c>
      <c r="I16" s="13">
        <f t="shared" si="5"/>
        <v>5537</v>
      </c>
      <c r="J16" s="13">
        <f t="shared" si="5"/>
        <v>12510</v>
      </c>
      <c r="K16" s="11">
        <f t="shared" si="4"/>
        <v>245411</v>
      </c>
    </row>
    <row r="17" spans="1:11" ht="17.25" customHeight="1">
      <c r="A17" s="14" t="s">
        <v>100</v>
      </c>
      <c r="B17" s="13">
        <v>9715</v>
      </c>
      <c r="C17" s="13">
        <v>13195</v>
      </c>
      <c r="D17" s="13">
        <v>11932</v>
      </c>
      <c r="E17" s="13">
        <v>9079</v>
      </c>
      <c r="F17" s="13">
        <v>12066</v>
      </c>
      <c r="G17" s="13">
        <v>20554</v>
      </c>
      <c r="H17" s="13">
        <v>10297</v>
      </c>
      <c r="I17" s="13">
        <v>2052</v>
      </c>
      <c r="J17" s="13">
        <v>4496</v>
      </c>
      <c r="K17" s="11">
        <f t="shared" si="4"/>
        <v>93386</v>
      </c>
    </row>
    <row r="18" spans="1:11" ht="17.25" customHeight="1">
      <c r="A18" s="14" t="s">
        <v>101</v>
      </c>
      <c r="B18" s="13">
        <v>1634</v>
      </c>
      <c r="C18" s="13">
        <v>1885</v>
      </c>
      <c r="D18" s="13">
        <v>1860</v>
      </c>
      <c r="E18" s="13">
        <v>1653</v>
      </c>
      <c r="F18" s="13">
        <v>1939</v>
      </c>
      <c r="G18" s="13">
        <v>3976</v>
      </c>
      <c r="H18" s="13">
        <v>1318</v>
      </c>
      <c r="I18" s="13">
        <v>309</v>
      </c>
      <c r="J18" s="13">
        <v>637</v>
      </c>
      <c r="K18" s="11">
        <f t="shared" si="4"/>
        <v>15211</v>
      </c>
    </row>
    <row r="19" spans="1:11" ht="17.25" customHeight="1">
      <c r="A19" s="14" t="s">
        <v>102</v>
      </c>
      <c r="B19" s="13">
        <v>16075</v>
      </c>
      <c r="C19" s="13">
        <v>22434</v>
      </c>
      <c r="D19" s="13">
        <v>19248</v>
      </c>
      <c r="E19" s="13">
        <v>12635</v>
      </c>
      <c r="F19" s="13">
        <v>18001</v>
      </c>
      <c r="G19" s="13">
        <v>25482</v>
      </c>
      <c r="H19" s="13">
        <v>12386</v>
      </c>
      <c r="I19" s="13">
        <v>3176</v>
      </c>
      <c r="J19" s="13">
        <v>7377</v>
      </c>
      <c r="K19" s="11">
        <f t="shared" si="4"/>
        <v>136814</v>
      </c>
    </row>
    <row r="20" spans="1:11" ht="17.25" customHeight="1">
      <c r="A20" s="16" t="s">
        <v>23</v>
      </c>
      <c r="B20" s="11">
        <f>+B21+B22+B23</f>
        <v>190473</v>
      </c>
      <c r="C20" s="11">
        <f aca="true" t="shared" si="6" ref="C20:J20">+C21+C22+C23</f>
        <v>226963</v>
      </c>
      <c r="D20" s="11">
        <f t="shared" si="6"/>
        <v>259037</v>
      </c>
      <c r="E20" s="11">
        <f t="shared" si="6"/>
        <v>160776</v>
      </c>
      <c r="F20" s="11">
        <f t="shared" si="6"/>
        <v>250819</v>
      </c>
      <c r="G20" s="11">
        <f t="shared" si="6"/>
        <v>466208</v>
      </c>
      <c r="H20" s="11">
        <f t="shared" si="6"/>
        <v>164321</v>
      </c>
      <c r="I20" s="11">
        <f t="shared" si="6"/>
        <v>38670</v>
      </c>
      <c r="J20" s="11">
        <f t="shared" si="6"/>
        <v>94391</v>
      </c>
      <c r="K20" s="11">
        <f t="shared" si="4"/>
        <v>1851658</v>
      </c>
    </row>
    <row r="21" spans="1:12" ht="17.25" customHeight="1">
      <c r="A21" s="12" t="s">
        <v>24</v>
      </c>
      <c r="B21" s="13">
        <v>99667</v>
      </c>
      <c r="C21" s="13">
        <v>130920</v>
      </c>
      <c r="D21" s="13">
        <v>148238</v>
      </c>
      <c r="E21" s="13">
        <v>91083</v>
      </c>
      <c r="F21" s="13">
        <v>140711</v>
      </c>
      <c r="G21" s="13">
        <v>244317</v>
      </c>
      <c r="H21" s="13">
        <v>91127</v>
      </c>
      <c r="I21" s="13">
        <v>23116</v>
      </c>
      <c r="J21" s="13">
        <v>53264</v>
      </c>
      <c r="K21" s="11">
        <f t="shared" si="4"/>
        <v>1022443</v>
      </c>
      <c r="L21" s="52"/>
    </row>
    <row r="22" spans="1:12" ht="17.25" customHeight="1">
      <c r="A22" s="12" t="s">
        <v>25</v>
      </c>
      <c r="B22" s="13">
        <v>81702</v>
      </c>
      <c r="C22" s="13">
        <v>84595</v>
      </c>
      <c r="D22" s="13">
        <v>97534</v>
      </c>
      <c r="E22" s="13">
        <v>62461</v>
      </c>
      <c r="F22" s="13">
        <v>99982</v>
      </c>
      <c r="G22" s="13">
        <v>204308</v>
      </c>
      <c r="H22" s="13">
        <v>64412</v>
      </c>
      <c r="I22" s="13">
        <v>13431</v>
      </c>
      <c r="J22" s="13">
        <v>36760</v>
      </c>
      <c r="K22" s="11">
        <f t="shared" si="4"/>
        <v>745185</v>
      </c>
      <c r="L22" s="52"/>
    </row>
    <row r="23" spans="1:11" ht="17.25" customHeight="1">
      <c r="A23" s="12" t="s">
        <v>26</v>
      </c>
      <c r="B23" s="13">
        <v>9104</v>
      </c>
      <c r="C23" s="13">
        <v>11448</v>
      </c>
      <c r="D23" s="13">
        <v>13265</v>
      </c>
      <c r="E23" s="13">
        <v>7232</v>
      </c>
      <c r="F23" s="13">
        <v>10126</v>
      </c>
      <c r="G23" s="13">
        <v>17583</v>
      </c>
      <c r="H23" s="13">
        <v>8782</v>
      </c>
      <c r="I23" s="13">
        <v>2123</v>
      </c>
      <c r="J23" s="13">
        <v>4367</v>
      </c>
      <c r="K23" s="11">
        <f t="shared" si="4"/>
        <v>84030</v>
      </c>
    </row>
    <row r="24" spans="1:11" ht="17.25" customHeight="1">
      <c r="A24" s="16" t="s">
        <v>27</v>
      </c>
      <c r="B24" s="13">
        <v>55262</v>
      </c>
      <c r="C24" s="13">
        <v>87262</v>
      </c>
      <c r="D24" s="13">
        <v>102949</v>
      </c>
      <c r="E24" s="13">
        <v>59955</v>
      </c>
      <c r="F24" s="13">
        <v>72467</v>
      </c>
      <c r="G24" s="13">
        <v>89408</v>
      </c>
      <c r="H24" s="13">
        <v>43969</v>
      </c>
      <c r="I24" s="13">
        <v>17578</v>
      </c>
      <c r="J24" s="13">
        <v>43508</v>
      </c>
      <c r="K24" s="11">
        <f t="shared" si="4"/>
        <v>572358</v>
      </c>
    </row>
    <row r="25" spans="1:12" ht="17.25" customHeight="1">
      <c r="A25" s="12" t="s">
        <v>28</v>
      </c>
      <c r="B25" s="13">
        <v>35368</v>
      </c>
      <c r="C25" s="13">
        <v>55848</v>
      </c>
      <c r="D25" s="13">
        <v>65887</v>
      </c>
      <c r="E25" s="13">
        <v>38371</v>
      </c>
      <c r="F25" s="13">
        <v>46379</v>
      </c>
      <c r="G25" s="13">
        <v>57221</v>
      </c>
      <c r="H25" s="13">
        <v>28140</v>
      </c>
      <c r="I25" s="13">
        <v>11250</v>
      </c>
      <c r="J25" s="13">
        <v>27845</v>
      </c>
      <c r="K25" s="11">
        <f t="shared" si="4"/>
        <v>366309</v>
      </c>
      <c r="L25" s="52"/>
    </row>
    <row r="26" spans="1:12" ht="17.25" customHeight="1">
      <c r="A26" s="12" t="s">
        <v>29</v>
      </c>
      <c r="B26" s="13">
        <v>19894</v>
      </c>
      <c r="C26" s="13">
        <v>31414</v>
      </c>
      <c r="D26" s="13">
        <v>37062</v>
      </c>
      <c r="E26" s="13">
        <v>21584</v>
      </c>
      <c r="F26" s="13">
        <v>26088</v>
      </c>
      <c r="G26" s="13">
        <v>32187</v>
      </c>
      <c r="H26" s="13">
        <v>15829</v>
      </c>
      <c r="I26" s="13">
        <v>6328</v>
      </c>
      <c r="J26" s="13">
        <v>15663</v>
      </c>
      <c r="K26" s="11">
        <f t="shared" si="4"/>
        <v>206049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7653</v>
      </c>
      <c r="I27" s="11">
        <v>0</v>
      </c>
      <c r="J27" s="11">
        <v>0</v>
      </c>
      <c r="K27" s="11">
        <f t="shared" si="4"/>
        <v>7653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9394.46</v>
      </c>
      <c r="I35" s="19">
        <v>0</v>
      </c>
      <c r="J35" s="19">
        <v>0</v>
      </c>
      <c r="K35" s="23">
        <f>SUM(B35:J35)</f>
        <v>9394.46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4053.16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6655.4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36611.12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4053.16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6655.4</v>
      </c>
      <c r="H43" s="65">
        <f t="shared" si="10"/>
        <v>3715.04</v>
      </c>
      <c r="I43" s="65">
        <f t="shared" si="10"/>
        <v>1065.72</v>
      </c>
      <c r="J43" s="65">
        <f t="shared" si="10"/>
        <v>2135.72</v>
      </c>
      <c r="K43" s="65">
        <f t="shared" si="9"/>
        <v>36611.12</v>
      </c>
    </row>
    <row r="44" spans="1:11" ht="17.25" customHeight="1">
      <c r="A44" s="66" t="s">
        <v>43</v>
      </c>
      <c r="B44" s="67">
        <v>947</v>
      </c>
      <c r="C44" s="67">
        <v>1349</v>
      </c>
      <c r="D44" s="67">
        <v>1227</v>
      </c>
      <c r="E44" s="67">
        <v>758</v>
      </c>
      <c r="F44" s="67">
        <v>1102</v>
      </c>
      <c r="G44" s="67">
        <v>1555</v>
      </c>
      <c r="H44" s="67">
        <v>868</v>
      </c>
      <c r="I44" s="67">
        <v>249</v>
      </c>
      <c r="J44" s="67">
        <v>499</v>
      </c>
      <c r="K44" s="67">
        <f t="shared" si="9"/>
        <v>8554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1474035.5499999998</v>
      </c>
      <c r="C47" s="22">
        <f aca="true" t="shared" si="11" ref="C47:H47">+C48+C56</f>
        <v>2232526.39</v>
      </c>
      <c r="D47" s="22">
        <f t="shared" si="11"/>
        <v>2622195.64</v>
      </c>
      <c r="E47" s="22">
        <f t="shared" si="11"/>
        <v>1468058.25</v>
      </c>
      <c r="F47" s="22">
        <f t="shared" si="11"/>
        <v>1930982.36</v>
      </c>
      <c r="G47" s="22">
        <f t="shared" si="11"/>
        <v>2764711.1</v>
      </c>
      <c r="H47" s="22">
        <f t="shared" si="11"/>
        <v>1480853.23</v>
      </c>
      <c r="I47" s="22">
        <f>+I48+I56</f>
        <v>556246.6499999999</v>
      </c>
      <c r="J47" s="22">
        <f>+J48+J56</f>
        <v>854337.28</v>
      </c>
      <c r="K47" s="22">
        <f>SUM(B47:J47)</f>
        <v>15383946.45</v>
      </c>
    </row>
    <row r="48" spans="1:11" ht="17.25" customHeight="1">
      <c r="A48" s="16" t="s">
        <v>46</v>
      </c>
      <c r="B48" s="23">
        <f>SUM(B49:B55)</f>
        <v>1456593.3599999999</v>
      </c>
      <c r="C48" s="23">
        <f aca="true" t="shared" si="12" ref="C48:H48">SUM(C49:C55)</f>
        <v>2210381.8200000003</v>
      </c>
      <c r="D48" s="23">
        <f t="shared" si="12"/>
        <v>2596849.71</v>
      </c>
      <c r="E48" s="23">
        <f t="shared" si="12"/>
        <v>1447071.93</v>
      </c>
      <c r="F48" s="23">
        <f t="shared" si="12"/>
        <v>1909110.75</v>
      </c>
      <c r="G48" s="23">
        <f t="shared" si="12"/>
        <v>2736930.48</v>
      </c>
      <c r="H48" s="23">
        <f t="shared" si="12"/>
        <v>1462219.65</v>
      </c>
      <c r="I48" s="23">
        <f>SUM(I49:I55)</f>
        <v>556246.6499999999</v>
      </c>
      <c r="J48" s="23">
        <f>SUM(J49:J55)</f>
        <v>841157.88</v>
      </c>
      <c r="K48" s="23">
        <f aca="true" t="shared" si="13" ref="K48:K56">SUM(B48:J48)</f>
        <v>15216562.230000002</v>
      </c>
    </row>
    <row r="49" spans="1:11" ht="17.25" customHeight="1">
      <c r="A49" s="34" t="s">
        <v>47</v>
      </c>
      <c r="B49" s="23">
        <f aca="true" t="shared" si="14" ref="B49:H49">ROUND(B30*B7,2)</f>
        <v>1455434.55</v>
      </c>
      <c r="C49" s="23">
        <f t="shared" si="14"/>
        <v>2203640.65</v>
      </c>
      <c r="D49" s="23">
        <f t="shared" si="14"/>
        <v>2595471.71</v>
      </c>
      <c r="E49" s="23">
        <f t="shared" si="14"/>
        <v>1446193.95</v>
      </c>
      <c r="F49" s="23">
        <f t="shared" si="14"/>
        <v>1907573.28</v>
      </c>
      <c r="G49" s="23">
        <f t="shared" si="14"/>
        <v>2735120.62</v>
      </c>
      <c r="H49" s="23">
        <f t="shared" si="14"/>
        <v>1451755.77</v>
      </c>
      <c r="I49" s="23">
        <f>ROUND(I30*I7,2)</f>
        <v>556032.47</v>
      </c>
      <c r="J49" s="23">
        <f>ROUND(J30*J7,2)</f>
        <v>839586.27</v>
      </c>
      <c r="K49" s="23">
        <f t="shared" si="13"/>
        <v>15190809.270000001</v>
      </c>
    </row>
    <row r="50" spans="1:11" ht="17.25" customHeight="1">
      <c r="A50" s="34" t="s">
        <v>48</v>
      </c>
      <c r="B50" s="19">
        <v>0</v>
      </c>
      <c r="C50" s="23">
        <f>ROUND(C31*C7,2)</f>
        <v>4898.23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4898.23</v>
      </c>
    </row>
    <row r="51" spans="1:11" ht="17.25" customHeight="1">
      <c r="A51" s="68" t="s">
        <v>110</v>
      </c>
      <c r="B51" s="69">
        <f>ROUND(B32*B7,2)</f>
        <v>-2894.35</v>
      </c>
      <c r="C51" s="69">
        <f>ROUND(C32*C7,2)</f>
        <v>-3930.78</v>
      </c>
      <c r="D51" s="69">
        <f aca="true" t="shared" si="15" ref="D51:J51">ROUND(D32*D7,2)</f>
        <v>-3873.56</v>
      </c>
      <c r="E51" s="69">
        <f t="shared" si="15"/>
        <v>-2366.26</v>
      </c>
      <c r="F51" s="69">
        <f t="shared" si="15"/>
        <v>-3179.09</v>
      </c>
      <c r="G51" s="69">
        <f t="shared" si="15"/>
        <v>-4845.54</v>
      </c>
      <c r="H51" s="69">
        <f t="shared" si="15"/>
        <v>-2645.62</v>
      </c>
      <c r="I51" s="69">
        <f t="shared" si="15"/>
        <v>-851.54</v>
      </c>
      <c r="J51" s="69">
        <f t="shared" si="15"/>
        <v>-564.11</v>
      </c>
      <c r="K51" s="69">
        <f>SUM(B51:J51)</f>
        <v>-25150.850000000002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9394.46</v>
      </c>
      <c r="I53" s="31">
        <f>+I35</f>
        <v>0</v>
      </c>
      <c r="J53" s="31">
        <f>+J35</f>
        <v>0</v>
      </c>
      <c r="K53" s="23">
        <f t="shared" si="13"/>
        <v>9394.46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4053.16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6655.4</v>
      </c>
      <c r="H55" s="36">
        <v>3715.04</v>
      </c>
      <c r="I55" s="36">
        <v>1065.72</v>
      </c>
      <c r="J55" s="19">
        <v>2135.72</v>
      </c>
      <c r="K55" s="23">
        <f t="shared" si="13"/>
        <v>36611.12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-398112.63</v>
      </c>
      <c r="C60" s="35">
        <f t="shared" si="16"/>
        <v>-282747.83999999997</v>
      </c>
      <c r="D60" s="35">
        <f t="shared" si="16"/>
        <v>-310213.2</v>
      </c>
      <c r="E60" s="35">
        <f t="shared" si="16"/>
        <v>-404797.58</v>
      </c>
      <c r="F60" s="35">
        <f t="shared" si="16"/>
        <v>-433048.05</v>
      </c>
      <c r="G60" s="35">
        <f t="shared" si="16"/>
        <v>-426607.8</v>
      </c>
      <c r="H60" s="35">
        <f t="shared" si="16"/>
        <v>-222190.26</v>
      </c>
      <c r="I60" s="35">
        <f t="shared" si="16"/>
        <v>-82533.44</v>
      </c>
      <c r="J60" s="35">
        <f t="shared" si="16"/>
        <v>-101464.43</v>
      </c>
      <c r="K60" s="35">
        <f>SUM(B60:J60)</f>
        <v>-2661715.2300000004</v>
      </c>
    </row>
    <row r="61" spans="1:11" ht="18.75" customHeight="1">
      <c r="A61" s="16" t="s">
        <v>78</v>
      </c>
      <c r="B61" s="35">
        <f aca="true" t="shared" si="17" ref="B61:J61">B62+B63+B64+B65+B66+B67</f>
        <v>-391096.28</v>
      </c>
      <c r="C61" s="35">
        <f t="shared" si="17"/>
        <v>-260796.62</v>
      </c>
      <c r="D61" s="35">
        <f t="shared" si="17"/>
        <v>-288068.12</v>
      </c>
      <c r="E61" s="35">
        <f t="shared" si="17"/>
        <v>-378197.44</v>
      </c>
      <c r="F61" s="35">
        <f t="shared" si="17"/>
        <v>-412352.31</v>
      </c>
      <c r="G61" s="35">
        <f t="shared" si="17"/>
        <v>-400877.75</v>
      </c>
      <c r="H61" s="35">
        <f t="shared" si="17"/>
        <v>-212292.5</v>
      </c>
      <c r="I61" s="35">
        <f t="shared" si="17"/>
        <v>-38335.5</v>
      </c>
      <c r="J61" s="35">
        <f t="shared" si="17"/>
        <v>-77028</v>
      </c>
      <c r="K61" s="35">
        <f aca="true" t="shared" si="18" ref="K61:K94">SUM(B61:J61)</f>
        <v>-2459044.52</v>
      </c>
    </row>
    <row r="62" spans="1:11" ht="18.75" customHeight="1">
      <c r="A62" s="12" t="s">
        <v>79</v>
      </c>
      <c r="B62" s="35">
        <f>-ROUND(B9*$D$3,2)</f>
        <v>-174601</v>
      </c>
      <c r="C62" s="35">
        <f aca="true" t="shared" si="19" ref="C62:J62">-ROUND(C9*$D$3,2)</f>
        <v>-248703</v>
      </c>
      <c r="D62" s="35">
        <f t="shared" si="19"/>
        <v>-224602</v>
      </c>
      <c r="E62" s="35">
        <f t="shared" si="19"/>
        <v>-156877</v>
      </c>
      <c r="F62" s="35">
        <f t="shared" si="19"/>
        <v>-181286</v>
      </c>
      <c r="G62" s="35">
        <f t="shared" si="19"/>
        <v>-233369.5</v>
      </c>
      <c r="H62" s="35">
        <f t="shared" si="19"/>
        <v>-212268</v>
      </c>
      <c r="I62" s="35">
        <f t="shared" si="19"/>
        <v>-38335.5</v>
      </c>
      <c r="J62" s="35">
        <f t="shared" si="19"/>
        <v>-77028</v>
      </c>
      <c r="K62" s="35">
        <f t="shared" si="18"/>
        <v>-1547070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-1890</v>
      </c>
      <c r="C64" s="35">
        <v>-234.5</v>
      </c>
      <c r="D64" s="35">
        <v>-521.5</v>
      </c>
      <c r="E64" s="35">
        <v>-2061.5</v>
      </c>
      <c r="F64" s="35">
        <v>-1477</v>
      </c>
      <c r="G64" s="35">
        <v>-836.5</v>
      </c>
      <c r="H64" s="19">
        <v>0</v>
      </c>
      <c r="I64" s="19">
        <v>0</v>
      </c>
      <c r="J64" s="19">
        <v>0</v>
      </c>
      <c r="K64" s="35">
        <f t="shared" si="18"/>
        <v>-7021</v>
      </c>
    </row>
    <row r="65" spans="1:11" ht="18.75" customHeight="1">
      <c r="A65" s="12" t="s">
        <v>111</v>
      </c>
      <c r="B65" s="35">
        <v>-6307</v>
      </c>
      <c r="C65" s="35">
        <v>-1389.5</v>
      </c>
      <c r="D65" s="35">
        <v>-3020.5</v>
      </c>
      <c r="E65" s="35">
        <v>-4161.5</v>
      </c>
      <c r="F65" s="35">
        <v>-2352</v>
      </c>
      <c r="G65" s="35">
        <v>-2131.5</v>
      </c>
      <c r="H65" s="35">
        <v>-24.5</v>
      </c>
      <c r="I65" s="19">
        <v>0</v>
      </c>
      <c r="J65" s="19">
        <v>0</v>
      </c>
      <c r="K65" s="35">
        <f t="shared" si="18"/>
        <v>-19386.5</v>
      </c>
    </row>
    <row r="66" spans="1:11" ht="18.75" customHeight="1">
      <c r="A66" s="12" t="s">
        <v>56</v>
      </c>
      <c r="B66" s="35">
        <v>-208253.28</v>
      </c>
      <c r="C66" s="35">
        <v>-10469.62</v>
      </c>
      <c r="D66" s="35">
        <v>-59924.12</v>
      </c>
      <c r="E66" s="35">
        <v>-215007.44</v>
      </c>
      <c r="F66" s="35">
        <v>-227237.31</v>
      </c>
      <c r="G66" s="35">
        <v>-164540.25</v>
      </c>
      <c r="H66" s="19">
        <v>0</v>
      </c>
      <c r="I66" s="19">
        <v>0</v>
      </c>
      <c r="J66" s="19">
        <v>0</v>
      </c>
      <c r="K66" s="35">
        <f t="shared" si="18"/>
        <v>-885432.02</v>
      </c>
    </row>
    <row r="67" spans="1:11" ht="18.75" customHeight="1">
      <c r="A67" s="12" t="s">
        <v>57</v>
      </c>
      <c r="B67" s="35">
        <v>-45</v>
      </c>
      <c r="C67" s="19">
        <v>0</v>
      </c>
      <c r="D67" s="19">
        <v>0</v>
      </c>
      <c r="E67" s="35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-7016.35</v>
      </c>
      <c r="C68" s="35">
        <f t="shared" si="20"/>
        <v>-21951.22</v>
      </c>
      <c r="D68" s="35">
        <f t="shared" si="20"/>
        <v>-22145.08</v>
      </c>
      <c r="E68" s="35">
        <f t="shared" si="20"/>
        <v>-26600.14</v>
      </c>
      <c r="F68" s="35">
        <f t="shared" si="20"/>
        <v>-20695.74</v>
      </c>
      <c r="G68" s="35">
        <f t="shared" si="20"/>
        <v>-25730.05</v>
      </c>
      <c r="H68" s="35">
        <f t="shared" si="20"/>
        <v>-9897.76</v>
      </c>
      <c r="I68" s="35">
        <f t="shared" si="20"/>
        <v>-44197.939999999995</v>
      </c>
      <c r="J68" s="35">
        <f t="shared" si="20"/>
        <v>-24436.43</v>
      </c>
      <c r="K68" s="35">
        <f t="shared" si="18"/>
        <v>-202670.71000000002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7798.16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4143.04</v>
      </c>
      <c r="H91" s="35">
        <v>4720.84</v>
      </c>
      <c r="I91" s="35">
        <v>0</v>
      </c>
      <c r="J91" s="35">
        <v>1450.92</v>
      </c>
      <c r="K91" s="35">
        <f t="shared" si="18"/>
        <v>16255.44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-12184.88</v>
      </c>
      <c r="F92" s="19">
        <v>0</v>
      </c>
      <c r="G92" s="19">
        <v>0</v>
      </c>
      <c r="H92" s="19">
        <v>0</v>
      </c>
      <c r="I92" s="48">
        <v>-7008.71</v>
      </c>
      <c r="J92" s="48">
        <v>-15292.64</v>
      </c>
      <c r="K92" s="48">
        <f t="shared" si="18"/>
        <v>-34486.229999999996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1075922.9199999997</v>
      </c>
      <c r="C97" s="24">
        <f t="shared" si="21"/>
        <v>1949778.5500000003</v>
      </c>
      <c r="D97" s="24">
        <f t="shared" si="21"/>
        <v>2311982.44</v>
      </c>
      <c r="E97" s="24">
        <f t="shared" si="21"/>
        <v>1063260.67</v>
      </c>
      <c r="F97" s="24">
        <f t="shared" si="21"/>
        <v>1497934.31</v>
      </c>
      <c r="G97" s="24">
        <f t="shared" si="21"/>
        <v>2338103.3000000003</v>
      </c>
      <c r="H97" s="24">
        <f t="shared" si="21"/>
        <v>1258662.97</v>
      </c>
      <c r="I97" s="24">
        <f>+I98+I99</f>
        <v>473713.2099999999</v>
      </c>
      <c r="J97" s="24">
        <f>+J98+J99</f>
        <v>752872.85</v>
      </c>
      <c r="K97" s="48">
        <f>SUM(B97:J97)</f>
        <v>12722231.22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1058480.7299999997</v>
      </c>
      <c r="C98" s="24">
        <f t="shared" si="22"/>
        <v>1927633.9800000002</v>
      </c>
      <c r="D98" s="24">
        <f t="shared" si="22"/>
        <v>2286636.51</v>
      </c>
      <c r="E98" s="24">
        <f t="shared" si="22"/>
        <v>1042274.35</v>
      </c>
      <c r="F98" s="24">
        <f t="shared" si="22"/>
        <v>1476062.7</v>
      </c>
      <c r="G98" s="24">
        <f t="shared" si="22"/>
        <v>2310322.68</v>
      </c>
      <c r="H98" s="24">
        <f t="shared" si="22"/>
        <v>1240029.39</v>
      </c>
      <c r="I98" s="24">
        <f t="shared" si="22"/>
        <v>473713.2099999999</v>
      </c>
      <c r="J98" s="24">
        <f t="shared" si="22"/>
        <v>739693.45</v>
      </c>
      <c r="K98" s="48">
        <f>SUM(B98:J98)</f>
        <v>12554846.999999998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12722231.260000004</v>
      </c>
      <c r="L105" s="54"/>
    </row>
    <row r="106" spans="1:11" ht="18.75" customHeight="1">
      <c r="A106" s="26" t="s">
        <v>74</v>
      </c>
      <c r="B106" s="27">
        <v>144030.65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144030.65</v>
      </c>
    </row>
    <row r="107" spans="1:11" ht="18.75" customHeight="1">
      <c r="A107" s="26" t="s">
        <v>75</v>
      </c>
      <c r="B107" s="27">
        <v>931892.27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931892.27</v>
      </c>
    </row>
    <row r="108" spans="1:11" ht="18.75" customHeight="1">
      <c r="A108" s="26" t="s">
        <v>76</v>
      </c>
      <c r="B108" s="40">
        <v>0</v>
      </c>
      <c r="C108" s="27">
        <f>+C97</f>
        <v>1949778.5500000003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1949778.5500000003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2311982.44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2311982.44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1063260.67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1063260.67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310776.35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310776.35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592059.07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592059.07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595098.9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595098.9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668286.79</v>
      </c>
      <c r="H114" s="40">
        <v>0</v>
      </c>
      <c r="I114" s="40">
        <v>0</v>
      </c>
      <c r="J114" s="40">
        <v>0</v>
      </c>
      <c r="K114" s="41">
        <f t="shared" si="24"/>
        <v>668286.79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54785.46</v>
      </c>
      <c r="H115" s="40">
        <v>0</v>
      </c>
      <c r="I115" s="40">
        <v>0</v>
      </c>
      <c r="J115" s="40">
        <v>0</v>
      </c>
      <c r="K115" s="41">
        <f t="shared" si="24"/>
        <v>54785.46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374585.25</v>
      </c>
      <c r="H116" s="40">
        <v>0</v>
      </c>
      <c r="I116" s="40">
        <v>0</v>
      </c>
      <c r="J116" s="40">
        <v>0</v>
      </c>
      <c r="K116" s="41">
        <f t="shared" si="24"/>
        <v>374585.25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350502.58</v>
      </c>
      <c r="H117" s="40">
        <v>0</v>
      </c>
      <c r="I117" s="40">
        <v>0</v>
      </c>
      <c r="J117" s="40">
        <v>0</v>
      </c>
      <c r="K117" s="41">
        <f t="shared" si="24"/>
        <v>350502.58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889943.24</v>
      </c>
      <c r="H118" s="40">
        <v>0</v>
      </c>
      <c r="I118" s="40">
        <v>0</v>
      </c>
      <c r="J118" s="40">
        <v>0</v>
      </c>
      <c r="K118" s="41">
        <f t="shared" si="24"/>
        <v>889943.24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465335.99</v>
      </c>
      <c r="I119" s="40">
        <v>0</v>
      </c>
      <c r="J119" s="40">
        <v>0</v>
      </c>
      <c r="K119" s="41">
        <f t="shared" si="24"/>
        <v>465335.99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793326.98</v>
      </c>
      <c r="I120" s="40">
        <v>0</v>
      </c>
      <c r="J120" s="40">
        <v>0</v>
      </c>
      <c r="K120" s="41">
        <f t="shared" si="24"/>
        <v>793326.98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473713.21</v>
      </c>
      <c r="J121" s="40">
        <v>0</v>
      </c>
      <c r="K121" s="41">
        <f t="shared" si="24"/>
        <v>473713.21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752872.86</v>
      </c>
      <c r="K122" s="44">
        <f t="shared" si="24"/>
        <v>752872.86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-0.010000000009313226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2015-04-14T19:19:03Z</dcterms:modified>
  <cp:category/>
  <cp:version/>
  <cp:contentType/>
  <cp:contentStatus/>
</cp:coreProperties>
</file>