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<sst xmlns="http://schemas.openxmlformats.org/spreadsheetml/2006/main" count="126" uniqueCount="126">
  <si>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</si>
  <si>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</si>
  <si>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</si>
  <si>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</si>
  <si>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</si>
  <si>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</si>
  <si>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</si>
  <si>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</si>
  <si>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</si>
  <si>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</si>
  <si>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</si>
  <si>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</si>
  <si>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</si>
  <si>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</si>
  <si>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</si>
  <si>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</si>
  <si>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</si>
  <si>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</si>
  <si>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</si>
  <si>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</si>
  <si>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</si>
  <si>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</si>
  <si>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</si>
  <si>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</si>
  <si>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</si>
  <si>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</si>
  <si>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</si>
  <si>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</si>
  <si>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</si>
  <si>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</si>
  <si>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</si>
  <si>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</si>
  <si>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</si>
  <si>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</si>
  <si>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</si>
  <si>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</si>
  <si>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</si>
  <si>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</si>
  <si>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</si>
  <si>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</si>
  <si>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</si>
  <si>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</si>
  <si>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</si>
  <si>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</si>
  <si>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</si>
  <si>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</si>
  <si>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</si>
  <si>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</si>
  <si>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</si>
  <si>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</si>
  <si>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</si>
  <si>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</si>
  <si>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</si>
  <si>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</si>
  <si>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</si>
  <si>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</si>
  <si>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</si>
  <si>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</si>
  <si>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</si>
  <si>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</si>
  <si>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</si>
  <si>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</si>
  <si>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</si>
  <si>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</si>
  <si>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</si>
  <si>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</si>
  <si>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</si>
  <si>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</si>
  <si>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</si>
  <si>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</si>
  <si>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</si>
  <si>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</si>
  <si>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</si>
  <si>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</si>
  <si>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</si>
  <si>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</si>
  <si>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</si>
  <si>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</si>
  <si>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</si>
  <si>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</si>
  <si>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</si>
  <si>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</si>
  <si>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</si>
  <si>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</si>
  <si>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</si>
  <si>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</si>
  <si>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</si>
  <si>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</si>
  <si>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</si>
  <si>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</si>
  <si>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</si>
  <si>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</si>
  <si>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</si>
  <si>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</si>
  <si>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</si>
  <si>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</si>
  <si>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</si>
  <si>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</si>
  <si>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</si>
  <si>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</si>
  <si>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</si>
  <si>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</si>
  <si>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</si>
  <si>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</si>
  <si>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</si>
  <si>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</si>
  <si>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</si>
  <si>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</si>
  <si>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</si>
  <si>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</si>
  <si>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</si>
  <si>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</si>
  <si>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</si>
  <si>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</si>
  <si>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</si>
  <si>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</si>
  <si>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</si>
  <si>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</si>
  <si>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</si>
  <si>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</si>
  <si>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</si>
  <si>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</si>
  <si>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</si>
  <si>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</si>
  <si>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</si>
  <si>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03/04/15 - VENCIMENTO 10/04/15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</si>
</sst>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181136</v>
      </c>
      <c r="C7" s="9">
        <f t="shared" si="0"/>
        <v>235918</v>
      </c>
      <c r="D7" s="9">
        <f t="shared" si="0"/>
        <v>280116</v>
      </c>
      <c r="E7" s="9">
        <f t="shared" si="0"/>
        <v>149134</v>
      </c>
      <c r="F7" s="9">
        <f t="shared" si="0"/>
        <v>251965</v>
      </c>
      <c r="G7" s="9">
        <f t="shared" si="0"/>
        <v>398743</v>
      </c>
      <c r="H7" s="9">
        <f t="shared" si="0"/>
        <v>141141</v>
      </c>
      <c r="I7" s="9">
        <f t="shared" si="0"/>
        <v>27028</v>
      </c>
      <c r="J7" s="9">
        <f t="shared" si="0"/>
        <v>114285</v>
      </c>
      <c r="K7" s="9">
        <f t="shared" si="0"/>
        <v>1779466</v>
      </c>
      <c r="L7" s="52"/>
    </row>
    <row r="8" spans="1:11" ht="17.25" customHeight="1">
      <c r="A8" s="10" t="s">
        <v>103</v>
      </c>
      <c r="B8" s="11">
        <f>B9+B12+B16</f>
        <v>103863</v>
      </c>
      <c r="C8" s="11">
        <f aca="true" t="shared" si="1" ref="C8:J8">C9+C12+C16</f>
        <v>140415</v>
      </c>
      <c r="D8" s="11">
        <f t="shared" si="1"/>
        <v>156776</v>
      </c>
      <c r="E8" s="11">
        <f t="shared" si="1"/>
        <v>88381</v>
      </c>
      <c r="F8" s="11">
        <f t="shared" si="1"/>
        <v>134998</v>
      </c>
      <c r="G8" s="11">
        <f t="shared" si="1"/>
        <v>212478</v>
      </c>
      <c r="H8" s="11">
        <f t="shared" si="1"/>
        <v>87369</v>
      </c>
      <c r="I8" s="11">
        <f t="shared" si="1"/>
        <v>14092</v>
      </c>
      <c r="J8" s="11">
        <f t="shared" si="1"/>
        <v>64773</v>
      </c>
      <c r="K8" s="11">
        <f>SUM(B8:J8)</f>
        <v>1003145</v>
      </c>
    </row>
    <row r="9" spans="1:11" ht="17.25" customHeight="1">
      <c r="A9" s="15" t="s">
        <v>17</v>
      </c>
      <c r="B9" s="13">
        <f>+B10+B11</f>
        <v>21708</v>
      </c>
      <c r="C9" s="13">
        <f aca="true" t="shared" si="2" ref="C9:J9">+C10+C11</f>
        <v>31628</v>
      </c>
      <c r="D9" s="13">
        <f t="shared" si="2"/>
        <v>33408</v>
      </c>
      <c r="E9" s="13">
        <f t="shared" si="2"/>
        <v>18941</v>
      </c>
      <c r="F9" s="13">
        <f t="shared" si="2"/>
        <v>24353</v>
      </c>
      <c r="G9" s="13">
        <f t="shared" si="2"/>
        <v>29176</v>
      </c>
      <c r="H9" s="13">
        <f t="shared" si="2"/>
        <v>19323</v>
      </c>
      <c r="I9" s="13">
        <f t="shared" si="2"/>
        <v>3664</v>
      </c>
      <c r="J9" s="13">
        <f t="shared" si="2"/>
        <v>13190</v>
      </c>
      <c r="K9" s="11">
        <f>SUM(B9:J9)</f>
        <v>195391</v>
      </c>
    </row>
    <row r="10" spans="1:11" ht="17.25" customHeight="1">
      <c r="A10" s="29" t="s">
        <v>18</v>
      </c>
      <c r="B10" s="13">
        <v>21708</v>
      </c>
      <c r="C10" s="13">
        <v>31628</v>
      </c>
      <c r="D10" s="13">
        <v>33408</v>
      </c>
      <c r="E10" s="13">
        <v>18941</v>
      </c>
      <c r="F10" s="13">
        <v>24353</v>
      </c>
      <c r="G10" s="13">
        <v>29176</v>
      </c>
      <c r="H10" s="13">
        <v>19323</v>
      </c>
      <c r="I10" s="13">
        <v>3664</v>
      </c>
      <c r="J10" s="13">
        <v>13190</v>
      </c>
      <c r="K10" s="11">
        <f>SUM(B10:J10)</f>
        <v>195391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74668</v>
      </c>
      <c r="C12" s="17">
        <f t="shared" si="3"/>
        <v>98842</v>
      </c>
      <c r="D12" s="17">
        <f t="shared" si="3"/>
        <v>113640</v>
      </c>
      <c r="E12" s="17">
        <f t="shared" si="3"/>
        <v>63584</v>
      </c>
      <c r="F12" s="17">
        <f t="shared" si="3"/>
        <v>100805</v>
      </c>
      <c r="G12" s="17">
        <f t="shared" si="3"/>
        <v>168893</v>
      </c>
      <c r="H12" s="17">
        <f t="shared" si="3"/>
        <v>62956</v>
      </c>
      <c r="I12" s="17">
        <f t="shared" si="3"/>
        <v>9422</v>
      </c>
      <c r="J12" s="17">
        <f t="shared" si="3"/>
        <v>47654</v>
      </c>
      <c r="K12" s="11">
        <f aca="true" t="shared" si="4" ref="K12:K27">SUM(B12:J12)</f>
        <v>740464</v>
      </c>
    </row>
    <row r="13" spans="1:13" ht="17.25" customHeight="1">
      <c r="A13" s="14" t="s">
        <v>20</v>
      </c>
      <c r="B13" s="13">
        <v>34184</v>
      </c>
      <c r="C13" s="13">
        <v>48735</v>
      </c>
      <c r="D13" s="13">
        <v>55572</v>
      </c>
      <c r="E13" s="13">
        <v>31529</v>
      </c>
      <c r="F13" s="13">
        <v>47609</v>
      </c>
      <c r="G13" s="13">
        <v>74060</v>
      </c>
      <c r="H13" s="13">
        <v>27590</v>
      </c>
      <c r="I13" s="13">
        <v>4965</v>
      </c>
      <c r="J13" s="13">
        <v>24075</v>
      </c>
      <c r="K13" s="11">
        <f t="shared" si="4"/>
        <v>348319</v>
      </c>
      <c r="L13" s="52"/>
      <c r="M13" s="53"/>
    </row>
    <row r="14" spans="1:12" ht="17.25" customHeight="1">
      <c r="A14" s="14" t="s">
        <v>21</v>
      </c>
      <c r="B14" s="13">
        <v>37670</v>
      </c>
      <c r="C14" s="13">
        <v>46048</v>
      </c>
      <c r="D14" s="13">
        <v>53901</v>
      </c>
      <c r="E14" s="13">
        <v>29586</v>
      </c>
      <c r="F14" s="13">
        <v>50012</v>
      </c>
      <c r="G14" s="13">
        <v>90444</v>
      </c>
      <c r="H14" s="13">
        <v>32797</v>
      </c>
      <c r="I14" s="13">
        <v>4076</v>
      </c>
      <c r="J14" s="13">
        <v>21997</v>
      </c>
      <c r="K14" s="11">
        <f t="shared" si="4"/>
        <v>366531</v>
      </c>
      <c r="L14" s="52"/>
    </row>
    <row r="15" spans="1:11" ht="17.25" customHeight="1">
      <c r="A15" s="14" t="s">
        <v>22</v>
      </c>
      <c r="B15" s="13">
        <v>2814</v>
      </c>
      <c r="C15" s="13">
        <v>4059</v>
      </c>
      <c r="D15" s="13">
        <v>4167</v>
      </c>
      <c r="E15" s="13">
        <v>2469</v>
      </c>
      <c r="F15" s="13">
        <v>3184</v>
      </c>
      <c r="G15" s="13">
        <v>4389</v>
      </c>
      <c r="H15" s="13">
        <v>2569</v>
      </c>
      <c r="I15" s="13">
        <v>381</v>
      </c>
      <c r="J15" s="13">
        <v>1582</v>
      </c>
      <c r="K15" s="11">
        <f t="shared" si="4"/>
        <v>25614</v>
      </c>
    </row>
    <row r="16" spans="1:11" ht="17.25" customHeight="1">
      <c r="A16" s="15" t="s">
        <v>99</v>
      </c>
      <c r="B16" s="13">
        <f>B17+B18+B19</f>
        <v>7487</v>
      </c>
      <c r="C16" s="13">
        <f aca="true" t="shared" si="5" ref="C16:J16">C17+C18+C19</f>
        <v>9945</v>
      </c>
      <c r="D16" s="13">
        <f t="shared" si="5"/>
        <v>9728</v>
      </c>
      <c r="E16" s="13">
        <f t="shared" si="5"/>
        <v>5856</v>
      </c>
      <c r="F16" s="13">
        <f t="shared" si="5"/>
        <v>9840</v>
      </c>
      <c r="G16" s="13">
        <f t="shared" si="5"/>
        <v>14409</v>
      </c>
      <c r="H16" s="13">
        <f t="shared" si="5"/>
        <v>5090</v>
      </c>
      <c r="I16" s="13">
        <f t="shared" si="5"/>
        <v>1006</v>
      </c>
      <c r="J16" s="13">
        <f t="shared" si="5"/>
        <v>3929</v>
      </c>
      <c r="K16" s="11">
        <f t="shared" si="4"/>
        <v>67290</v>
      </c>
    </row>
    <row r="17" spans="1:11" ht="17.25" customHeight="1">
      <c r="A17" s="14" t="s">
        <v>100</v>
      </c>
      <c r="B17" s="13">
        <v>2944</v>
      </c>
      <c r="C17" s="13">
        <v>3967</v>
      </c>
      <c r="D17" s="13">
        <v>4237</v>
      </c>
      <c r="E17" s="13">
        <v>2582</v>
      </c>
      <c r="F17" s="13">
        <v>4308</v>
      </c>
      <c r="G17" s="13">
        <v>6212</v>
      </c>
      <c r="H17" s="13">
        <v>2418</v>
      </c>
      <c r="I17" s="13">
        <v>499</v>
      </c>
      <c r="J17" s="13">
        <v>1561</v>
      </c>
      <c r="K17" s="11">
        <f t="shared" si="4"/>
        <v>28728</v>
      </c>
    </row>
    <row r="18" spans="1:11" ht="17.25" customHeight="1">
      <c r="A18" s="14" t="s">
        <v>101</v>
      </c>
      <c r="B18" s="13">
        <v>559</v>
      </c>
      <c r="C18" s="13">
        <v>625</v>
      </c>
      <c r="D18" s="13">
        <v>580</v>
      </c>
      <c r="E18" s="13">
        <v>500</v>
      </c>
      <c r="F18" s="13">
        <v>685</v>
      </c>
      <c r="G18" s="13">
        <v>1741</v>
      </c>
      <c r="H18" s="13">
        <v>424</v>
      </c>
      <c r="I18" s="13">
        <v>60</v>
      </c>
      <c r="J18" s="13">
        <v>254</v>
      </c>
      <c r="K18" s="11">
        <f t="shared" si="4"/>
        <v>5428</v>
      </c>
    </row>
    <row r="19" spans="1:11" ht="17.25" customHeight="1">
      <c r="A19" s="14" t="s">
        <v>102</v>
      </c>
      <c r="B19" s="13">
        <v>3984</v>
      </c>
      <c r="C19" s="13">
        <v>5353</v>
      </c>
      <c r="D19" s="13">
        <v>4911</v>
      </c>
      <c r="E19" s="13">
        <v>2774</v>
      </c>
      <c r="F19" s="13">
        <v>4847</v>
      </c>
      <c r="G19" s="13">
        <v>6456</v>
      </c>
      <c r="H19" s="13">
        <v>2248</v>
      </c>
      <c r="I19" s="13">
        <v>447</v>
      </c>
      <c r="J19" s="13">
        <v>2114</v>
      </c>
      <c r="K19" s="11">
        <f t="shared" si="4"/>
        <v>33134</v>
      </c>
    </row>
    <row r="20" spans="1:11" ht="17.25" customHeight="1">
      <c r="A20" s="16" t="s">
        <v>23</v>
      </c>
      <c r="B20" s="11">
        <f>+B21+B22+B23</f>
        <v>59245</v>
      </c>
      <c r="C20" s="11">
        <f aca="true" t="shared" si="6" ref="C20:J20">+C21+C22+C23</f>
        <v>67855</v>
      </c>
      <c r="D20" s="11">
        <f t="shared" si="6"/>
        <v>88340</v>
      </c>
      <c r="E20" s="11">
        <f t="shared" si="6"/>
        <v>43438</v>
      </c>
      <c r="F20" s="11">
        <f t="shared" si="6"/>
        <v>93539</v>
      </c>
      <c r="G20" s="11">
        <f t="shared" si="6"/>
        <v>159519</v>
      </c>
      <c r="H20" s="11">
        <f t="shared" si="6"/>
        <v>42632</v>
      </c>
      <c r="I20" s="11">
        <f t="shared" si="6"/>
        <v>8429</v>
      </c>
      <c r="J20" s="11">
        <f t="shared" si="6"/>
        <v>33287</v>
      </c>
      <c r="K20" s="11">
        <f t="shared" si="4"/>
        <v>596284</v>
      </c>
    </row>
    <row r="21" spans="1:12" ht="17.25" customHeight="1">
      <c r="A21" s="12" t="s">
        <v>24</v>
      </c>
      <c r="B21" s="13">
        <v>32102</v>
      </c>
      <c r="C21" s="13">
        <v>39755</v>
      </c>
      <c r="D21" s="13">
        <v>50957</v>
      </c>
      <c r="E21" s="13">
        <v>25481</v>
      </c>
      <c r="F21" s="13">
        <v>51308</v>
      </c>
      <c r="G21" s="13">
        <v>79106</v>
      </c>
      <c r="H21" s="13">
        <v>22884</v>
      </c>
      <c r="I21" s="13">
        <v>5273</v>
      </c>
      <c r="J21" s="13">
        <v>19029</v>
      </c>
      <c r="K21" s="11">
        <f t="shared" si="4"/>
        <v>325895</v>
      </c>
      <c r="L21" s="52"/>
    </row>
    <row r="22" spans="1:12" ht="17.25" customHeight="1">
      <c r="A22" s="12" t="s">
        <v>25</v>
      </c>
      <c r="B22" s="13">
        <v>25509</v>
      </c>
      <c r="C22" s="13">
        <v>26150</v>
      </c>
      <c r="D22" s="13">
        <v>34956</v>
      </c>
      <c r="E22" s="13">
        <v>16786</v>
      </c>
      <c r="F22" s="13">
        <v>40187</v>
      </c>
      <c r="G22" s="13">
        <v>77211</v>
      </c>
      <c r="H22" s="13">
        <v>18611</v>
      </c>
      <c r="I22" s="13">
        <v>2923</v>
      </c>
      <c r="J22" s="13">
        <v>13456</v>
      </c>
      <c r="K22" s="11">
        <f t="shared" si="4"/>
        <v>255789</v>
      </c>
      <c r="L22" s="52"/>
    </row>
    <row r="23" spans="1:11" ht="17.25" customHeight="1">
      <c r="A23" s="12" t="s">
        <v>26</v>
      </c>
      <c r="B23" s="13">
        <v>1634</v>
      </c>
      <c r="C23" s="13">
        <v>1950</v>
      </c>
      <c r="D23" s="13">
        <v>2427</v>
      </c>
      <c r="E23" s="13">
        <v>1171</v>
      </c>
      <c r="F23" s="13">
        <v>2044</v>
      </c>
      <c r="G23" s="13">
        <v>3202</v>
      </c>
      <c r="H23" s="13">
        <v>1137</v>
      </c>
      <c r="I23" s="13">
        <v>233</v>
      </c>
      <c r="J23" s="13">
        <v>802</v>
      </c>
      <c r="K23" s="11">
        <f t="shared" si="4"/>
        <v>14600</v>
      </c>
    </row>
    <row r="24" spans="1:11" ht="17.25" customHeight="1">
      <c r="A24" s="16" t="s">
        <v>27</v>
      </c>
      <c r="B24" s="13">
        <v>18028</v>
      </c>
      <c r="C24" s="13">
        <v>27648</v>
      </c>
      <c r="D24" s="13">
        <v>35000</v>
      </c>
      <c r="E24" s="13">
        <v>17315</v>
      </c>
      <c r="F24" s="13">
        <v>23428</v>
      </c>
      <c r="G24" s="13">
        <v>26746</v>
      </c>
      <c r="H24" s="13">
        <v>10374</v>
      </c>
      <c r="I24" s="13">
        <v>4507</v>
      </c>
      <c r="J24" s="13">
        <v>16225</v>
      </c>
      <c r="K24" s="11">
        <f t="shared" si="4"/>
        <v>179271</v>
      </c>
    </row>
    <row r="25" spans="1:12" ht="17.25" customHeight="1">
      <c r="A25" s="12" t="s">
        <v>28</v>
      </c>
      <c r="B25" s="13">
        <v>11538</v>
      </c>
      <c r="C25" s="13">
        <v>17695</v>
      </c>
      <c r="D25" s="13">
        <v>22400</v>
      </c>
      <c r="E25" s="13">
        <v>11082</v>
      </c>
      <c r="F25" s="13">
        <v>14994</v>
      </c>
      <c r="G25" s="13">
        <v>17117</v>
      </c>
      <c r="H25" s="13">
        <v>6639</v>
      </c>
      <c r="I25" s="13">
        <v>2884</v>
      </c>
      <c r="J25" s="13">
        <v>10384</v>
      </c>
      <c r="K25" s="11">
        <f t="shared" si="4"/>
        <v>114733</v>
      </c>
      <c r="L25" s="52"/>
    </row>
    <row r="26" spans="1:12" ht="17.25" customHeight="1">
      <c r="A26" s="12" t="s">
        <v>29</v>
      </c>
      <c r="B26" s="13">
        <v>6490</v>
      </c>
      <c r="C26" s="13">
        <v>9953</v>
      </c>
      <c r="D26" s="13">
        <v>12600</v>
      </c>
      <c r="E26" s="13">
        <v>6233</v>
      </c>
      <c r="F26" s="13">
        <v>8434</v>
      </c>
      <c r="G26" s="13">
        <v>9629</v>
      </c>
      <c r="H26" s="13">
        <v>3735</v>
      </c>
      <c r="I26" s="13">
        <v>1623</v>
      </c>
      <c r="J26" s="13">
        <v>5841</v>
      </c>
      <c r="K26" s="11">
        <f t="shared" si="4"/>
        <v>64538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766</v>
      </c>
      <c r="I27" s="11">
        <v>0</v>
      </c>
      <c r="J27" s="11">
        <v>0</v>
      </c>
      <c r="K27" s="11">
        <f t="shared" si="4"/>
        <v>766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2.40898148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2.19754692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-0.00471852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-0.00385308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26778.62</v>
      </c>
      <c r="I35" s="19">
        <v>0</v>
      </c>
      <c r="J35" s="19">
        <v>0</v>
      </c>
      <c r="K35" s="23">
        <f>SUM(B35:J35)</f>
        <v>26778.62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3929.04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6544.12</v>
      </c>
      <c r="H39" s="23">
        <f t="shared" si="8"/>
        <v>3642.28</v>
      </c>
      <c r="I39" s="23">
        <f t="shared" si="8"/>
        <v>1065.72</v>
      </c>
      <c r="J39" s="23">
        <f t="shared" si="8"/>
        <v>2080.08</v>
      </c>
      <c r="K39" s="23">
        <f aca="true" t="shared" si="9" ref="K39:K44">SUM(B39:J39)</f>
        <v>36247.32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3929.04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6544.12</v>
      </c>
      <c r="H43" s="65">
        <f t="shared" si="10"/>
        <v>3642.28</v>
      </c>
      <c r="I43" s="65">
        <f t="shared" si="10"/>
        <v>1065.72</v>
      </c>
      <c r="J43" s="65">
        <f t="shared" si="10"/>
        <v>2080.08</v>
      </c>
      <c r="K43" s="65">
        <f t="shared" si="9"/>
        <v>36247.32</v>
      </c>
    </row>
    <row r="44" spans="1:11" ht="17.25" customHeight="1">
      <c r="A44" s="66" t="s">
        <v>43</v>
      </c>
      <c r="B44" s="67">
        <v>918</v>
      </c>
      <c r="C44" s="67">
        <v>1349</v>
      </c>
      <c r="D44" s="67">
        <v>1227</v>
      </c>
      <c r="E44" s="67">
        <v>758</v>
      </c>
      <c r="F44" s="67">
        <v>1102</v>
      </c>
      <c r="G44" s="67">
        <v>1529</v>
      </c>
      <c r="H44" s="67">
        <v>851</v>
      </c>
      <c r="I44" s="67">
        <v>249</v>
      </c>
      <c r="J44" s="67">
        <v>486</v>
      </c>
      <c r="K44" s="67">
        <f t="shared" si="9"/>
        <v>8469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457724.5</v>
      </c>
      <c r="C47" s="22">
        <f aca="true" t="shared" si="11" ref="C47:H47">+C48+C56</f>
        <v>676269.5599999999</v>
      </c>
      <c r="D47" s="22">
        <f t="shared" si="11"/>
        <v>897521.2700000001</v>
      </c>
      <c r="E47" s="22">
        <f t="shared" si="11"/>
        <v>416704.56</v>
      </c>
      <c r="F47" s="22">
        <f t="shared" si="11"/>
        <v>670292.04</v>
      </c>
      <c r="G47" s="22">
        <f t="shared" si="11"/>
        <v>910581.19</v>
      </c>
      <c r="H47" s="22">
        <f t="shared" si="11"/>
        <v>404673.34</v>
      </c>
      <c r="I47" s="22">
        <f>+I48+I56</f>
        <v>121984.61</v>
      </c>
      <c r="J47" s="22">
        <f>+J48+J56</f>
        <v>318676.44000000006</v>
      </c>
      <c r="K47" s="22">
        <f>SUM(B47:J47)</f>
        <v>4874427.510000001</v>
      </c>
    </row>
    <row r="48" spans="1:11" ht="17.25" customHeight="1">
      <c r="A48" s="16" t="s">
        <v>46</v>
      </c>
      <c r="B48" s="23">
        <f>SUM(B49:B55)</f>
        <v>440282.31</v>
      </c>
      <c r="C48" s="23">
        <f aca="true" t="shared" si="12" ref="C48:H48">SUM(C49:C55)</f>
        <v>654124.99</v>
      </c>
      <c r="D48" s="23">
        <f t="shared" si="12"/>
        <v>872175.3400000001</v>
      </c>
      <c r="E48" s="23">
        <f t="shared" si="12"/>
        <v>395718.24</v>
      </c>
      <c r="F48" s="23">
        <f t="shared" si="12"/>
        <v>648420.43</v>
      </c>
      <c r="G48" s="23">
        <f t="shared" si="12"/>
        <v>882800.57</v>
      </c>
      <c r="H48" s="23">
        <f t="shared" si="12"/>
        <v>386039.76</v>
      </c>
      <c r="I48" s="23">
        <f>SUM(I49:I55)</f>
        <v>121984.61</v>
      </c>
      <c r="J48" s="23">
        <f>SUM(J49:J55)</f>
        <v>305497.04000000004</v>
      </c>
      <c r="K48" s="23">
        <f aca="true" t="shared" si="13" ref="K48:K56">SUM(B48:J48)</f>
        <v>4707043.29</v>
      </c>
    </row>
    <row r="49" spans="1:11" ht="17.25" customHeight="1">
      <c r="A49" s="34" t="s">
        <v>47</v>
      </c>
      <c r="B49" s="23">
        <f aca="true" t="shared" si="14" ref="B49:H49">ROUND(B30*B7,2)</f>
        <v>437207.96</v>
      </c>
      <c r="C49" s="23">
        <f t="shared" si="14"/>
        <v>648066.75</v>
      </c>
      <c r="D49" s="23">
        <f t="shared" si="14"/>
        <v>868219.54</v>
      </c>
      <c r="E49" s="23">
        <f t="shared" si="14"/>
        <v>393117.22</v>
      </c>
      <c r="F49" s="23">
        <f t="shared" si="14"/>
        <v>644778.44</v>
      </c>
      <c r="G49" s="23">
        <f t="shared" si="14"/>
        <v>877792.84</v>
      </c>
      <c r="H49" s="23">
        <f t="shared" si="14"/>
        <v>356268.11</v>
      </c>
      <c r="I49" s="23">
        <f>ROUND(I30*I7,2)</f>
        <v>121104.36</v>
      </c>
      <c r="J49" s="23">
        <f>ROUND(J30*J7,2)</f>
        <v>303620.96</v>
      </c>
      <c r="K49" s="23">
        <f t="shared" si="13"/>
        <v>4650176.18</v>
      </c>
    </row>
    <row r="50" spans="1:11" ht="17.25" customHeight="1">
      <c r="A50" s="34" t="s">
        <v>48</v>
      </c>
      <c r="B50" s="19">
        <v>0</v>
      </c>
      <c r="C50" s="23">
        <f>ROUND(C31*C7,2)</f>
        <v>1440.52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1440.52</v>
      </c>
    </row>
    <row r="51" spans="1:11" ht="17.25" customHeight="1">
      <c r="A51" s="68" t="s">
        <v>110</v>
      </c>
      <c r="B51" s="69">
        <f>ROUND(B32*B7,2)</f>
        <v>-854.69</v>
      </c>
      <c r="C51" s="69">
        <f>ROUND(C32*C7,2)</f>
        <v>-1156</v>
      </c>
      <c r="D51" s="69">
        <f aca="true" t="shared" si="15" ref="D51:J51">ROUND(D32*D7,2)</f>
        <v>-1295.76</v>
      </c>
      <c r="E51" s="69">
        <f t="shared" si="15"/>
        <v>-643.22</v>
      </c>
      <c r="F51" s="69">
        <f t="shared" si="15"/>
        <v>-1074.57</v>
      </c>
      <c r="G51" s="69">
        <f t="shared" si="15"/>
        <v>-1536.39</v>
      </c>
      <c r="H51" s="69">
        <f t="shared" si="15"/>
        <v>-649.25</v>
      </c>
      <c r="I51" s="69">
        <f t="shared" si="15"/>
        <v>-185.47</v>
      </c>
      <c r="J51" s="69">
        <f t="shared" si="15"/>
        <v>-204</v>
      </c>
      <c r="K51" s="69">
        <f>SUM(B51:J51)</f>
        <v>-7599.35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26778.62</v>
      </c>
      <c r="I53" s="31">
        <f>+I35</f>
        <v>0</v>
      </c>
      <c r="J53" s="31">
        <f>+J35</f>
        <v>0</v>
      </c>
      <c r="K53" s="23">
        <f t="shared" si="13"/>
        <v>26778.62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3929.04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6544.12</v>
      </c>
      <c r="H55" s="36">
        <v>3642.28</v>
      </c>
      <c r="I55" s="36">
        <v>1065.72</v>
      </c>
      <c r="J55" s="19">
        <v>2080.08</v>
      </c>
      <c r="K55" s="23">
        <f t="shared" si="13"/>
        <v>36247.32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-76371.76</v>
      </c>
      <c r="C60" s="35">
        <f t="shared" si="16"/>
        <v>-111143.31</v>
      </c>
      <c r="D60" s="35">
        <f t="shared" si="16"/>
        <v>-118742.69</v>
      </c>
      <c r="E60" s="35">
        <f t="shared" si="16"/>
        <v>-69910.51</v>
      </c>
      <c r="F60" s="35">
        <f t="shared" si="16"/>
        <v>-86339.31</v>
      </c>
      <c r="G60" s="35">
        <f t="shared" si="16"/>
        <v>-102831.64</v>
      </c>
      <c r="H60" s="35">
        <f t="shared" si="16"/>
        <v>-67711.82</v>
      </c>
      <c r="I60" s="35">
        <f t="shared" si="16"/>
        <v>-16411.13</v>
      </c>
      <c r="J60" s="35">
        <f t="shared" si="16"/>
        <v>-50054.59</v>
      </c>
      <c r="K60" s="35">
        <f>SUM(B60:J60)</f>
        <v>-699516.76</v>
      </c>
    </row>
    <row r="61" spans="1:11" ht="18.75" customHeight="1">
      <c r="A61" s="16" t="s">
        <v>78</v>
      </c>
      <c r="B61" s="35">
        <f aca="true" t="shared" si="17" ref="B61:J61">B62+B63+B64+B65+B66+B67</f>
        <v>-75978</v>
      </c>
      <c r="C61" s="35">
        <f t="shared" si="17"/>
        <v>-110698</v>
      </c>
      <c r="D61" s="35">
        <f t="shared" si="17"/>
        <v>-116928</v>
      </c>
      <c r="E61" s="35">
        <f t="shared" si="17"/>
        <v>-66293.5</v>
      </c>
      <c r="F61" s="35">
        <f t="shared" si="17"/>
        <v>-85235.5</v>
      </c>
      <c r="G61" s="35">
        <f t="shared" si="17"/>
        <v>-102116</v>
      </c>
      <c r="H61" s="35">
        <f t="shared" si="17"/>
        <v>-67630.5</v>
      </c>
      <c r="I61" s="35">
        <f t="shared" si="17"/>
        <v>-12824</v>
      </c>
      <c r="J61" s="35">
        <f t="shared" si="17"/>
        <v>-46165</v>
      </c>
      <c r="K61" s="35">
        <f aca="true" t="shared" si="18" ref="K61:K94">SUM(B61:J61)</f>
        <v>-683868.5</v>
      </c>
    </row>
    <row r="62" spans="1:11" ht="18.75" customHeight="1">
      <c r="A62" s="12" t="s">
        <v>79</v>
      </c>
      <c r="B62" s="35">
        <f>-ROUND(B9*$D$3,2)</f>
        <v>-75978</v>
      </c>
      <c r="C62" s="35">
        <f aca="true" t="shared" si="19" ref="C62:J62">-ROUND(C9*$D$3,2)</f>
        <v>-110698</v>
      </c>
      <c r="D62" s="35">
        <f t="shared" si="19"/>
        <v>-116928</v>
      </c>
      <c r="E62" s="35">
        <f t="shared" si="19"/>
        <v>-66293.5</v>
      </c>
      <c r="F62" s="35">
        <f t="shared" si="19"/>
        <v>-85235.5</v>
      </c>
      <c r="G62" s="35">
        <f t="shared" si="19"/>
        <v>-102116</v>
      </c>
      <c r="H62" s="35">
        <f t="shared" si="19"/>
        <v>-67630.5</v>
      </c>
      <c r="I62" s="35">
        <f t="shared" si="19"/>
        <v>-12824</v>
      </c>
      <c r="J62" s="35">
        <f t="shared" si="19"/>
        <v>-46165</v>
      </c>
      <c r="K62" s="35">
        <f t="shared" si="18"/>
        <v>-683868.5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-393.76</v>
      </c>
      <c r="C68" s="35">
        <f t="shared" si="20"/>
        <v>-445.31</v>
      </c>
      <c r="D68" s="35">
        <f t="shared" si="20"/>
        <v>-1814.69</v>
      </c>
      <c r="E68" s="35">
        <f t="shared" si="20"/>
        <v>-3617.01</v>
      </c>
      <c r="F68" s="35">
        <f t="shared" si="20"/>
        <v>-1103.81</v>
      </c>
      <c r="G68" s="35">
        <f t="shared" si="20"/>
        <v>-715.64</v>
      </c>
      <c r="H68" s="35">
        <f t="shared" si="20"/>
        <v>-81.32</v>
      </c>
      <c r="I68" s="35">
        <f t="shared" si="20"/>
        <v>-3587.13</v>
      </c>
      <c r="J68" s="35">
        <f t="shared" si="20"/>
        <v>-3889.59</v>
      </c>
      <c r="K68" s="35">
        <f t="shared" si="18"/>
        <v>-15648.26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-393.76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-697.64</v>
      </c>
      <c r="H91" s="35">
        <v>-81.32</v>
      </c>
      <c r="I91" s="35">
        <v>0</v>
      </c>
      <c r="J91" s="35">
        <v>1814.72</v>
      </c>
      <c r="K91" s="35">
        <f t="shared" si="18"/>
        <v>-1215.5200000000002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-3458.65</v>
      </c>
      <c r="F92" s="19">
        <v>0</v>
      </c>
      <c r="G92" s="19">
        <v>0</v>
      </c>
      <c r="H92" s="19">
        <v>0</v>
      </c>
      <c r="I92" s="48">
        <v>-1537.01</v>
      </c>
      <c r="J92" s="48">
        <v>-5704.31</v>
      </c>
      <c r="K92" s="48">
        <f t="shared" si="18"/>
        <v>-10699.970000000001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381352.74</v>
      </c>
      <c r="C97" s="24">
        <f t="shared" si="21"/>
        <v>565126.2499999999</v>
      </c>
      <c r="D97" s="24">
        <f t="shared" si="21"/>
        <v>778778.5800000002</v>
      </c>
      <c r="E97" s="24">
        <f t="shared" si="21"/>
        <v>346794.05</v>
      </c>
      <c r="F97" s="24">
        <f t="shared" si="21"/>
        <v>583952.73</v>
      </c>
      <c r="G97" s="24">
        <f t="shared" si="21"/>
        <v>807749.5499999999</v>
      </c>
      <c r="H97" s="24">
        <f t="shared" si="21"/>
        <v>336961.52</v>
      </c>
      <c r="I97" s="24">
        <f>+I98+I99</f>
        <v>105573.48</v>
      </c>
      <c r="J97" s="24">
        <f>+J98+J99</f>
        <v>268621.85000000003</v>
      </c>
      <c r="K97" s="48">
        <f>SUM(B97:J97)</f>
        <v>4174910.75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363910.55</v>
      </c>
      <c r="C98" s="24">
        <f t="shared" si="22"/>
        <v>542981.6799999999</v>
      </c>
      <c r="D98" s="24">
        <f t="shared" si="22"/>
        <v>753432.6500000001</v>
      </c>
      <c r="E98" s="24">
        <f t="shared" si="22"/>
        <v>325807.73</v>
      </c>
      <c r="F98" s="24">
        <f t="shared" si="22"/>
        <v>562081.12</v>
      </c>
      <c r="G98" s="24">
        <f t="shared" si="22"/>
        <v>779968.9299999999</v>
      </c>
      <c r="H98" s="24">
        <f t="shared" si="22"/>
        <v>318327.94</v>
      </c>
      <c r="I98" s="24">
        <f t="shared" si="22"/>
        <v>105573.48</v>
      </c>
      <c r="J98" s="24">
        <f t="shared" si="22"/>
        <v>255442.45000000004</v>
      </c>
      <c r="K98" s="48">
        <f>SUM(B98:J98)</f>
        <v>4007526.5300000003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4174910.7400000007</v>
      </c>
      <c r="L105" s="54"/>
    </row>
    <row r="106" spans="1:11" ht="18.75" customHeight="1">
      <c r="A106" s="26" t="s">
        <v>74</v>
      </c>
      <c r="B106" s="27">
        <v>51067.42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51067.42</v>
      </c>
    </row>
    <row r="107" spans="1:11" ht="18.75" customHeight="1">
      <c r="A107" s="26" t="s">
        <v>75</v>
      </c>
      <c r="B107" s="27">
        <v>330285.32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330285.32</v>
      </c>
    </row>
    <row r="108" spans="1:11" ht="18.75" customHeight="1">
      <c r="A108" s="26" t="s">
        <v>76</v>
      </c>
      <c r="B108" s="40">
        <v>0</v>
      </c>
      <c r="C108" s="27">
        <f>+C97</f>
        <v>565126.2499999999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565126.2499999999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778778.5800000002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778778.5800000002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346794.05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346794.05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109356.17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109356.17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205075.04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205075.04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269521.51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269521.51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241876.12</v>
      </c>
      <c r="H114" s="40">
        <v>0</v>
      </c>
      <c r="I114" s="40">
        <v>0</v>
      </c>
      <c r="J114" s="40">
        <v>0</v>
      </c>
      <c r="K114" s="41">
        <f t="shared" si="24"/>
        <v>241876.12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24178.39</v>
      </c>
      <c r="H115" s="40">
        <v>0</v>
      </c>
      <c r="I115" s="40">
        <v>0</v>
      </c>
      <c r="J115" s="40">
        <v>0</v>
      </c>
      <c r="K115" s="41">
        <f t="shared" si="24"/>
        <v>24178.39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125733.93</v>
      </c>
      <c r="H116" s="40">
        <v>0</v>
      </c>
      <c r="I116" s="40">
        <v>0</v>
      </c>
      <c r="J116" s="40">
        <v>0</v>
      </c>
      <c r="K116" s="41">
        <f t="shared" si="24"/>
        <v>125733.93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113404.18</v>
      </c>
      <c r="H117" s="40">
        <v>0</v>
      </c>
      <c r="I117" s="40">
        <v>0</v>
      </c>
      <c r="J117" s="40">
        <v>0</v>
      </c>
      <c r="K117" s="41">
        <f t="shared" si="24"/>
        <v>113404.18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302556.93</v>
      </c>
      <c r="H118" s="40">
        <v>0</v>
      </c>
      <c r="I118" s="40">
        <v>0</v>
      </c>
      <c r="J118" s="40">
        <v>0</v>
      </c>
      <c r="K118" s="41">
        <f t="shared" si="24"/>
        <v>302556.93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122351.34</v>
      </c>
      <c r="I119" s="40">
        <v>0</v>
      </c>
      <c r="J119" s="40">
        <v>0</v>
      </c>
      <c r="K119" s="41">
        <f t="shared" si="24"/>
        <v>122351.34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214610.18</v>
      </c>
      <c r="I120" s="40">
        <v>0</v>
      </c>
      <c r="J120" s="40">
        <v>0</v>
      </c>
      <c r="K120" s="41">
        <f t="shared" si="24"/>
        <v>214610.18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105573.48</v>
      </c>
      <c r="J121" s="40">
        <v>0</v>
      </c>
      <c r="K121" s="41">
        <f t="shared" si="24"/>
        <v>105573.48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268621.85</v>
      </c>
      <c r="K122" s="44">
        <f t="shared" si="24"/>
        <v>268621.85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2015-04-13T14:19:06Z</dcterms:modified>
  <cp:category/>
  <cp:version/>
  <cp:contentType/>
  <cp:contentStatus/>
</cp:coreProperties>
</file>