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<sst xmlns="http://schemas.openxmlformats.org/spreadsheetml/2006/main" count="128" uniqueCount="128">
  <si>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</si>
  <si>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</si>
  <si>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</si>
  <si>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</si>
  <si>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</si>
  <si>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</si>
  <si>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</si>
  <si>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</si>
  <si>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</si>
  <si>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</si>
  <si>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</si>
  <si>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</si>
  <si>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</si>
  <si>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</si>
  <si>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</si>
  <si>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</si>
  <si>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</si>
  <si>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</si>
  <si>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</si>
  <si>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</si>
  <si>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</si>
  <si>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</si>
  <si>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</si>
  <si>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</si>
  <si>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</si>
  <si>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</si>
  <si>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</si>
  <si>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</si>
  <si>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</si>
  <si>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</si>
  <si>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</si>
  <si>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</si>
  <si>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</si>
  <si>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</si>
  <si>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</si>
  <si>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</si>
  <si>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</si>
  <si>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</si>
  <si>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</si>
  <si>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</si>
  <si>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</si>
  <si>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</si>
  <si>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</si>
  <si>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</si>
  <si>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</si>
  <si>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</si>
  <si>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</si>
  <si>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</si>
  <si>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</si>
  <si>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</si>
  <si>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</si>
  <si>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</si>
  <si>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</si>
  <si>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</si>
  <si>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</si>
  <si>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</si>
  <si>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</si>
  <si>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</si>
  <si>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</si>
  <si>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</si>
  <si>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</si>
  <si>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</si>
  <si>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</si>
  <si>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</si>
  <si>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</si>
  <si>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</si>
  <si>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</si>
  <si>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</si>
  <si>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</si>
  <si>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</si>
  <si>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</si>
  <si>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</si>
  <si>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</si>
  <si>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</si>
  <si>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</si>
  <si>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</si>
  <si>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</si>
  <si>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</si>
  <si>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</si>
  <si>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</si>
  <si>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</si>
  <si>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</si>
  <si>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</si>
  <si>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</si>
  <si>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</si>
  <si>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</si>
  <si>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</si>
  <si>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</si>
  <si>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</si>
  <si>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</si>
  <si>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</si>
  <si>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</si>
  <si>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</si>
  <si>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</si>
  <si>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</si>
  <si>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</si>
  <si>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</si>
  <si>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</si>
  <si>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</si>
  <si>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</si>
  <si>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</si>
  <si>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</si>
  <si>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</si>
  <si>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</si>
  <si>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</si>
  <si>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</si>
  <si>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</si>
  <si>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</si>
  <si>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</si>
  <si>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</si>
  <si>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</si>
  <si>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</si>
  <si>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</si>
  <si>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</si>
  <si>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8.9. VIP - Transportes Urbanos Ltda.</t>
  </si>
  <si>
    <t>8.10. Viação Campo Belo Ltda.</t>
  </si>
  <si>
    <t>8.11. Transkuba Transportes Gerais Ltda.</t>
  </si>
  <si>
    <t>8.12. Viação Gatusa Transportes Urb. Ltda.</t>
  </si>
  <si>
    <t>8.13. Consórcio Sete</t>
  </si>
  <si>
    <t>8.14. Viação Gato Preto Ltda.</t>
  </si>
  <si>
    <t>8.15. Transpass Transp. de Pass. Ltda</t>
  </si>
  <si>
    <t>8.16. Ambiental Transportes Urbanos S.A.</t>
  </si>
  <si>
    <t>8.17. Express Transportes Urbanos Ltda</t>
  </si>
  <si>
    <t>6.2.23. Retenção/Devolução - Implantação de Validadores</t>
  </si>
  <si>
    <t>OPERAÇÃO 02/04/15 - VENCIMENTO 10/04/15</t>
  </si>
  <si>
    <t>6.3. Revisão de Remuneração pelo Transporte Coletivo  (1)</t>
  </si>
  <si>
    <t>Nota:</t>
  </si>
  <si>
    <t>(1) - Passageiros transportados, processados pelo sistema de bilhetagem eletrônica, referentes ao mês de outubro/14 ( 8.416 passageiros).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</si>
</sst>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1" t="s">
        <v>82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21">
      <c r="A2" s="72" t="s">
        <v>124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3" t="s">
        <v>15</v>
      </c>
      <c r="B4" s="75" t="s">
        <v>96</v>
      </c>
      <c r="C4" s="76"/>
      <c r="D4" s="76"/>
      <c r="E4" s="76"/>
      <c r="F4" s="76"/>
      <c r="G4" s="76"/>
      <c r="H4" s="76"/>
      <c r="I4" s="76"/>
      <c r="J4" s="77"/>
      <c r="K4" s="74" t="s">
        <v>16</v>
      </c>
    </row>
    <row r="5" spans="1:11" ht="38.25">
      <c r="A5" s="73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78" t="s">
        <v>95</v>
      </c>
      <c r="J5" s="78" t="s">
        <v>94</v>
      </c>
      <c r="K5" s="73"/>
    </row>
    <row r="6" spans="1:11" ht="18.75" customHeight="1">
      <c r="A6" s="7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9"/>
      <c r="J6" s="79"/>
      <c r="K6" s="73"/>
    </row>
    <row r="7" spans="1:12" ht="17.25" customHeight="1">
      <c r="A7" s="8" t="s">
        <v>30</v>
      </c>
      <c r="B7" s="9">
        <f aca="true" t="shared" si="0" ref="B7:K7">+B8+B20+B24+B27</f>
        <v>591706</v>
      </c>
      <c r="C7" s="9">
        <f t="shared" si="0"/>
        <v>787176</v>
      </c>
      <c r="D7" s="9">
        <f t="shared" si="0"/>
        <v>831868</v>
      </c>
      <c r="E7" s="9">
        <f t="shared" si="0"/>
        <v>542844</v>
      </c>
      <c r="F7" s="9">
        <f t="shared" si="0"/>
        <v>744234</v>
      </c>
      <c r="G7" s="9">
        <f t="shared" si="0"/>
        <v>1221226</v>
      </c>
      <c r="H7" s="9">
        <f t="shared" si="0"/>
        <v>552506</v>
      </c>
      <c r="I7" s="9">
        <f t="shared" si="0"/>
        <v>120387</v>
      </c>
      <c r="J7" s="9">
        <f t="shared" si="0"/>
        <v>314778</v>
      </c>
      <c r="K7" s="9">
        <f t="shared" si="0"/>
        <v>5706725</v>
      </c>
      <c r="L7" s="52"/>
    </row>
    <row r="8" spans="1:11" ht="17.25" customHeight="1">
      <c r="A8" s="10" t="s">
        <v>102</v>
      </c>
      <c r="B8" s="11">
        <f>B9+B12+B16</f>
        <v>350606</v>
      </c>
      <c r="C8" s="11">
        <f aca="true" t="shared" si="1" ref="C8:J8">C9+C12+C16</f>
        <v>478263</v>
      </c>
      <c r="D8" s="11">
        <f t="shared" si="1"/>
        <v>473145</v>
      </c>
      <c r="E8" s="11">
        <f t="shared" si="1"/>
        <v>323818</v>
      </c>
      <c r="F8" s="11">
        <f t="shared" si="1"/>
        <v>420623</v>
      </c>
      <c r="G8" s="11">
        <f t="shared" si="1"/>
        <v>676749</v>
      </c>
      <c r="H8" s="11">
        <f t="shared" si="1"/>
        <v>344941</v>
      </c>
      <c r="I8" s="11">
        <f t="shared" si="1"/>
        <v>64611</v>
      </c>
      <c r="J8" s="11">
        <f t="shared" si="1"/>
        <v>178775</v>
      </c>
      <c r="K8" s="11">
        <f>SUM(B8:J8)</f>
        <v>3311531</v>
      </c>
    </row>
    <row r="9" spans="1:11" ht="17.25" customHeight="1">
      <c r="A9" s="15" t="s">
        <v>17</v>
      </c>
      <c r="B9" s="13">
        <f>+B10+B11</f>
        <v>51128</v>
      </c>
      <c r="C9" s="13">
        <f aca="true" t="shared" si="2" ref="C9:J9">+C10+C11</f>
        <v>73361</v>
      </c>
      <c r="D9" s="13">
        <f t="shared" si="2"/>
        <v>66908</v>
      </c>
      <c r="E9" s="13">
        <f t="shared" si="2"/>
        <v>46991</v>
      </c>
      <c r="F9" s="13">
        <f t="shared" si="2"/>
        <v>54266</v>
      </c>
      <c r="G9" s="13">
        <f t="shared" si="2"/>
        <v>68186</v>
      </c>
      <c r="H9" s="13">
        <f t="shared" si="2"/>
        <v>60686</v>
      </c>
      <c r="I9" s="13">
        <f t="shared" si="2"/>
        <v>10982</v>
      </c>
      <c r="J9" s="13">
        <f t="shared" si="2"/>
        <v>22885</v>
      </c>
      <c r="K9" s="11">
        <f>SUM(B9:J9)</f>
        <v>455393</v>
      </c>
    </row>
    <row r="10" spans="1:11" ht="17.25" customHeight="1">
      <c r="A10" s="29" t="s">
        <v>18</v>
      </c>
      <c r="B10" s="13">
        <v>51128</v>
      </c>
      <c r="C10" s="13">
        <v>73361</v>
      </c>
      <c r="D10" s="13">
        <v>66908</v>
      </c>
      <c r="E10" s="13">
        <v>46991</v>
      </c>
      <c r="F10" s="13">
        <v>54266</v>
      </c>
      <c r="G10" s="13">
        <v>68186</v>
      </c>
      <c r="H10" s="13">
        <v>60686</v>
      </c>
      <c r="I10" s="13">
        <v>10982</v>
      </c>
      <c r="J10" s="13">
        <v>22885</v>
      </c>
      <c r="K10" s="11">
        <f>SUM(B10:J10)</f>
        <v>455393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270755</v>
      </c>
      <c r="C12" s="17">
        <f t="shared" si="3"/>
        <v>365411</v>
      </c>
      <c r="D12" s="17">
        <f t="shared" si="3"/>
        <v>369969</v>
      </c>
      <c r="E12" s="17">
        <f t="shared" si="3"/>
        <v>252451</v>
      </c>
      <c r="F12" s="17">
        <f t="shared" si="3"/>
        <v>331826</v>
      </c>
      <c r="G12" s="17">
        <f t="shared" si="3"/>
        <v>555715</v>
      </c>
      <c r="H12" s="17">
        <f t="shared" si="3"/>
        <v>260181</v>
      </c>
      <c r="I12" s="17">
        <f t="shared" si="3"/>
        <v>47936</v>
      </c>
      <c r="J12" s="17">
        <f t="shared" si="3"/>
        <v>142200</v>
      </c>
      <c r="K12" s="11">
        <f aca="true" t="shared" si="4" ref="K12:K27">SUM(B12:J12)</f>
        <v>2596444</v>
      </c>
    </row>
    <row r="13" spans="1:13" ht="17.25" customHeight="1">
      <c r="A13" s="14" t="s">
        <v>20</v>
      </c>
      <c r="B13" s="13">
        <v>130593</v>
      </c>
      <c r="C13" s="13">
        <v>186865</v>
      </c>
      <c r="D13" s="13">
        <v>191728</v>
      </c>
      <c r="E13" s="13">
        <v>128793</v>
      </c>
      <c r="F13" s="13">
        <v>169491</v>
      </c>
      <c r="G13" s="13">
        <v>270003</v>
      </c>
      <c r="H13" s="13">
        <v>124475</v>
      </c>
      <c r="I13" s="13">
        <v>26182</v>
      </c>
      <c r="J13" s="13">
        <v>74231</v>
      </c>
      <c r="K13" s="11">
        <f t="shared" si="4"/>
        <v>1302361</v>
      </c>
      <c r="L13" s="52"/>
      <c r="M13" s="53"/>
    </row>
    <row r="14" spans="1:12" ht="17.25" customHeight="1">
      <c r="A14" s="14" t="s">
        <v>21</v>
      </c>
      <c r="B14" s="13">
        <v>125530</v>
      </c>
      <c r="C14" s="13">
        <v>156763</v>
      </c>
      <c r="D14" s="13">
        <v>155984</v>
      </c>
      <c r="E14" s="13">
        <v>109689</v>
      </c>
      <c r="F14" s="13">
        <v>145502</v>
      </c>
      <c r="G14" s="13">
        <v>260651</v>
      </c>
      <c r="H14" s="13">
        <v>119061</v>
      </c>
      <c r="I14" s="13">
        <v>18347</v>
      </c>
      <c r="J14" s="13">
        <v>60389</v>
      </c>
      <c r="K14" s="11">
        <f t="shared" si="4"/>
        <v>1151916</v>
      </c>
      <c r="L14" s="52"/>
    </row>
    <row r="15" spans="1:11" ht="17.25" customHeight="1">
      <c r="A15" s="14" t="s">
        <v>22</v>
      </c>
      <c r="B15" s="13">
        <v>14632</v>
      </c>
      <c r="C15" s="13">
        <v>21783</v>
      </c>
      <c r="D15" s="13">
        <v>22257</v>
      </c>
      <c r="E15" s="13">
        <v>13969</v>
      </c>
      <c r="F15" s="13">
        <v>16833</v>
      </c>
      <c r="G15" s="13">
        <v>25061</v>
      </c>
      <c r="H15" s="13">
        <v>16645</v>
      </c>
      <c r="I15" s="13">
        <v>3407</v>
      </c>
      <c r="J15" s="13">
        <v>7580</v>
      </c>
      <c r="K15" s="11">
        <f t="shared" si="4"/>
        <v>142167</v>
      </c>
    </row>
    <row r="16" spans="1:11" ht="17.25" customHeight="1">
      <c r="A16" s="15" t="s">
        <v>98</v>
      </c>
      <c r="B16" s="13">
        <f>B17+B18+B19</f>
        <v>28723</v>
      </c>
      <c r="C16" s="13">
        <f aca="true" t="shared" si="5" ref="C16:J16">C17+C18+C19</f>
        <v>39491</v>
      </c>
      <c r="D16" s="13">
        <f t="shared" si="5"/>
        <v>36268</v>
      </c>
      <c r="E16" s="13">
        <f t="shared" si="5"/>
        <v>24376</v>
      </c>
      <c r="F16" s="13">
        <f t="shared" si="5"/>
        <v>34531</v>
      </c>
      <c r="G16" s="13">
        <f t="shared" si="5"/>
        <v>52848</v>
      </c>
      <c r="H16" s="13">
        <f t="shared" si="5"/>
        <v>24074</v>
      </c>
      <c r="I16" s="13">
        <f t="shared" si="5"/>
        <v>5693</v>
      </c>
      <c r="J16" s="13">
        <f t="shared" si="5"/>
        <v>13690</v>
      </c>
      <c r="K16" s="11">
        <f t="shared" si="4"/>
        <v>259694</v>
      </c>
    </row>
    <row r="17" spans="1:11" ht="17.25" customHeight="1">
      <c r="A17" s="14" t="s">
        <v>99</v>
      </c>
      <c r="B17" s="13">
        <v>9287</v>
      </c>
      <c r="C17" s="13">
        <v>13060</v>
      </c>
      <c r="D17" s="13">
        <v>11926</v>
      </c>
      <c r="E17" s="13">
        <v>8825</v>
      </c>
      <c r="F17" s="13">
        <v>12079</v>
      </c>
      <c r="G17" s="13">
        <v>20128</v>
      </c>
      <c r="H17" s="13">
        <v>9841</v>
      </c>
      <c r="I17" s="13">
        <v>2050</v>
      </c>
      <c r="J17" s="13">
        <v>4466</v>
      </c>
      <c r="K17" s="11">
        <f t="shared" si="4"/>
        <v>91662</v>
      </c>
    </row>
    <row r="18" spans="1:11" ht="17.25" customHeight="1">
      <c r="A18" s="14" t="s">
        <v>100</v>
      </c>
      <c r="B18" s="13">
        <v>1616</v>
      </c>
      <c r="C18" s="13">
        <v>1867</v>
      </c>
      <c r="D18" s="13">
        <v>1819</v>
      </c>
      <c r="E18" s="13">
        <v>1692</v>
      </c>
      <c r="F18" s="13">
        <v>1918</v>
      </c>
      <c r="G18" s="13">
        <v>3735</v>
      </c>
      <c r="H18" s="13">
        <v>1263</v>
      </c>
      <c r="I18" s="13">
        <v>314</v>
      </c>
      <c r="J18" s="13">
        <v>659</v>
      </c>
      <c r="K18" s="11">
        <f t="shared" si="4"/>
        <v>14883</v>
      </c>
    </row>
    <row r="19" spans="1:11" ht="17.25" customHeight="1">
      <c r="A19" s="14" t="s">
        <v>101</v>
      </c>
      <c r="B19" s="13">
        <v>17820</v>
      </c>
      <c r="C19" s="13">
        <v>24564</v>
      </c>
      <c r="D19" s="13">
        <v>22523</v>
      </c>
      <c r="E19" s="13">
        <v>13859</v>
      </c>
      <c r="F19" s="13">
        <v>20534</v>
      </c>
      <c r="G19" s="13">
        <v>28985</v>
      </c>
      <c r="H19" s="13">
        <v>12970</v>
      </c>
      <c r="I19" s="13">
        <v>3329</v>
      </c>
      <c r="J19" s="13">
        <v>8565</v>
      </c>
      <c r="K19" s="11">
        <f t="shared" si="4"/>
        <v>153149</v>
      </c>
    </row>
    <row r="20" spans="1:11" ht="17.25" customHeight="1">
      <c r="A20" s="16" t="s">
        <v>23</v>
      </c>
      <c r="B20" s="11">
        <f>+B21+B22+B23</f>
        <v>186190</v>
      </c>
      <c r="C20" s="11">
        <f aca="true" t="shared" si="6" ref="C20:J20">+C21+C22+C23</f>
        <v>222635</v>
      </c>
      <c r="D20" s="11">
        <f t="shared" si="6"/>
        <v>257136</v>
      </c>
      <c r="E20" s="11">
        <f t="shared" si="6"/>
        <v>158998</v>
      </c>
      <c r="F20" s="11">
        <f t="shared" si="6"/>
        <v>251999</v>
      </c>
      <c r="G20" s="11">
        <f t="shared" si="6"/>
        <v>458587</v>
      </c>
      <c r="H20" s="11">
        <f t="shared" si="6"/>
        <v>159545</v>
      </c>
      <c r="I20" s="11">
        <f t="shared" si="6"/>
        <v>37959</v>
      </c>
      <c r="J20" s="11">
        <f t="shared" si="6"/>
        <v>92076</v>
      </c>
      <c r="K20" s="11">
        <f t="shared" si="4"/>
        <v>1825125</v>
      </c>
    </row>
    <row r="21" spans="1:12" ht="17.25" customHeight="1">
      <c r="A21" s="12" t="s">
        <v>24</v>
      </c>
      <c r="B21" s="13">
        <v>101660</v>
      </c>
      <c r="C21" s="13">
        <v>132179</v>
      </c>
      <c r="D21" s="13">
        <v>152043</v>
      </c>
      <c r="E21" s="13">
        <v>93062</v>
      </c>
      <c r="F21" s="13">
        <v>145945</v>
      </c>
      <c r="G21" s="13">
        <v>248595</v>
      </c>
      <c r="H21" s="13">
        <v>91704</v>
      </c>
      <c r="I21" s="13">
        <v>23111</v>
      </c>
      <c r="J21" s="13">
        <v>54105</v>
      </c>
      <c r="K21" s="11">
        <f t="shared" si="4"/>
        <v>1042404</v>
      </c>
      <c r="L21" s="52"/>
    </row>
    <row r="22" spans="1:12" ht="17.25" customHeight="1">
      <c r="A22" s="12" t="s">
        <v>25</v>
      </c>
      <c r="B22" s="13">
        <v>76857</v>
      </c>
      <c r="C22" s="13">
        <v>80546</v>
      </c>
      <c r="D22" s="13">
        <v>93077</v>
      </c>
      <c r="E22" s="13">
        <v>59677</v>
      </c>
      <c r="F22" s="13">
        <v>96702</v>
      </c>
      <c r="G22" s="13">
        <v>194461</v>
      </c>
      <c r="H22" s="13">
        <v>60949</v>
      </c>
      <c r="I22" s="13">
        <v>12979</v>
      </c>
      <c r="J22" s="13">
        <v>34120</v>
      </c>
      <c r="K22" s="11">
        <f t="shared" si="4"/>
        <v>709368</v>
      </c>
      <c r="L22" s="52"/>
    </row>
    <row r="23" spans="1:11" ht="17.25" customHeight="1">
      <c r="A23" s="12" t="s">
        <v>26</v>
      </c>
      <c r="B23" s="13">
        <v>7673</v>
      </c>
      <c r="C23" s="13">
        <v>9910</v>
      </c>
      <c r="D23" s="13">
        <v>12016</v>
      </c>
      <c r="E23" s="13">
        <v>6259</v>
      </c>
      <c r="F23" s="13">
        <v>9352</v>
      </c>
      <c r="G23" s="13">
        <v>15531</v>
      </c>
      <c r="H23" s="13">
        <v>6892</v>
      </c>
      <c r="I23" s="13">
        <v>1869</v>
      </c>
      <c r="J23" s="13">
        <v>3851</v>
      </c>
      <c r="K23" s="11">
        <f t="shared" si="4"/>
        <v>73353</v>
      </c>
    </row>
    <row r="24" spans="1:11" ht="17.25" customHeight="1">
      <c r="A24" s="16" t="s">
        <v>27</v>
      </c>
      <c r="B24" s="13">
        <v>54910</v>
      </c>
      <c r="C24" s="13">
        <v>86278</v>
      </c>
      <c r="D24" s="13">
        <v>101587</v>
      </c>
      <c r="E24" s="13">
        <v>60028</v>
      </c>
      <c r="F24" s="13">
        <v>71612</v>
      </c>
      <c r="G24" s="13">
        <v>85890</v>
      </c>
      <c r="H24" s="13">
        <v>42301</v>
      </c>
      <c r="I24" s="13">
        <v>17817</v>
      </c>
      <c r="J24" s="13">
        <v>43927</v>
      </c>
      <c r="K24" s="11">
        <f t="shared" si="4"/>
        <v>564350</v>
      </c>
    </row>
    <row r="25" spans="1:12" ht="17.25" customHeight="1">
      <c r="A25" s="12" t="s">
        <v>28</v>
      </c>
      <c r="B25" s="13">
        <v>35142</v>
      </c>
      <c r="C25" s="13">
        <v>55218</v>
      </c>
      <c r="D25" s="13">
        <v>65016</v>
      </c>
      <c r="E25" s="13">
        <v>38418</v>
      </c>
      <c r="F25" s="13">
        <v>45832</v>
      </c>
      <c r="G25" s="13">
        <v>54970</v>
      </c>
      <c r="H25" s="13">
        <v>27073</v>
      </c>
      <c r="I25" s="13">
        <v>11403</v>
      </c>
      <c r="J25" s="13">
        <v>28113</v>
      </c>
      <c r="K25" s="11">
        <f t="shared" si="4"/>
        <v>361185</v>
      </c>
      <c r="L25" s="52"/>
    </row>
    <row r="26" spans="1:12" ht="17.25" customHeight="1">
      <c r="A26" s="12" t="s">
        <v>29</v>
      </c>
      <c r="B26" s="13">
        <v>19768</v>
      </c>
      <c r="C26" s="13">
        <v>31060</v>
      </c>
      <c r="D26" s="13">
        <v>36571</v>
      </c>
      <c r="E26" s="13">
        <v>21610</v>
      </c>
      <c r="F26" s="13">
        <v>25780</v>
      </c>
      <c r="G26" s="13">
        <v>30920</v>
      </c>
      <c r="H26" s="13">
        <v>15228</v>
      </c>
      <c r="I26" s="13">
        <v>6414</v>
      </c>
      <c r="J26" s="13">
        <v>15814</v>
      </c>
      <c r="K26" s="11">
        <f t="shared" si="4"/>
        <v>203165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5719</v>
      </c>
      <c r="I27" s="11">
        <v>0</v>
      </c>
      <c r="J27" s="11">
        <v>0</v>
      </c>
      <c r="K27" s="11">
        <f t="shared" si="4"/>
        <v>5719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59">
        <f>SUM(B30:B33)</f>
        <v>2.40898148</v>
      </c>
      <c r="C29" s="59">
        <f aca="true" t="shared" si="7" ref="C29:J29">SUM(C30:C33)</f>
        <v>2.7482059999999997</v>
      </c>
      <c r="D29" s="59">
        <f t="shared" si="7"/>
        <v>3.09487421</v>
      </c>
      <c r="E29" s="59">
        <f t="shared" si="7"/>
        <v>2.63168698</v>
      </c>
      <c r="F29" s="59">
        <f t="shared" si="7"/>
        <v>2.55473526</v>
      </c>
      <c r="G29" s="59">
        <f t="shared" si="7"/>
        <v>2.19754692</v>
      </c>
      <c r="H29" s="59">
        <f t="shared" si="7"/>
        <v>2.5196</v>
      </c>
      <c r="I29" s="59">
        <f t="shared" si="7"/>
        <v>4.473838</v>
      </c>
      <c r="J29" s="59">
        <f t="shared" si="7"/>
        <v>2.654915</v>
      </c>
      <c r="K29" s="19">
        <v>0</v>
      </c>
    </row>
    <row r="30" spans="1:11" ht="17.25" customHeight="1">
      <c r="A30" s="16" t="s">
        <v>34</v>
      </c>
      <c r="B30" s="32">
        <v>2.4137</v>
      </c>
      <c r="C30" s="32">
        <v>2.747</v>
      </c>
      <c r="D30" s="32">
        <v>3.0995</v>
      </c>
      <c r="E30" s="32">
        <v>2.636</v>
      </c>
      <c r="F30" s="32">
        <v>2.559</v>
      </c>
      <c r="G30" s="32">
        <v>2.2014</v>
      </c>
      <c r="H30" s="32">
        <v>2.5242</v>
      </c>
      <c r="I30" s="32">
        <v>4.4807</v>
      </c>
      <c r="J30" s="32">
        <v>2.6567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0.006106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108</v>
      </c>
      <c r="B32" s="61">
        <v>-0.00471852</v>
      </c>
      <c r="C32" s="61">
        <v>-0.0049</v>
      </c>
      <c r="D32" s="61">
        <v>-0.00462579</v>
      </c>
      <c r="E32" s="61">
        <v>-0.00431302</v>
      </c>
      <c r="F32" s="61">
        <v>-0.00426474</v>
      </c>
      <c r="G32" s="61">
        <v>-0.00385308</v>
      </c>
      <c r="H32" s="61">
        <v>-0.0046</v>
      </c>
      <c r="I32" s="61">
        <v>-0.006862</v>
      </c>
      <c r="J32" s="61">
        <v>-0.001785</v>
      </c>
      <c r="K32" s="62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14276.26</v>
      </c>
      <c r="I35" s="19">
        <v>0</v>
      </c>
      <c r="J35" s="19">
        <v>0</v>
      </c>
      <c r="K35" s="23">
        <f>SUM(B35:J35)</f>
        <v>14276.26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</f>
        <v>3929.04</v>
      </c>
      <c r="C39" s="23">
        <f aca="true" t="shared" si="8" ref="C39:J39">+C43</f>
        <v>5773.72</v>
      </c>
      <c r="D39" s="23">
        <f t="shared" si="8"/>
        <v>5251.56</v>
      </c>
      <c r="E39" s="19">
        <f t="shared" si="8"/>
        <v>3244.24</v>
      </c>
      <c r="F39" s="23">
        <f t="shared" si="8"/>
        <v>4716.56</v>
      </c>
      <c r="G39" s="23">
        <f t="shared" si="8"/>
        <v>6544.12</v>
      </c>
      <c r="H39" s="23">
        <f t="shared" si="8"/>
        <v>3642.28</v>
      </c>
      <c r="I39" s="23">
        <f t="shared" si="8"/>
        <v>1065.72</v>
      </c>
      <c r="J39" s="23">
        <f t="shared" si="8"/>
        <v>2045.84</v>
      </c>
      <c r="K39" s="23">
        <f aca="true" t="shared" si="9" ref="K39:K44">SUM(B39:J39)</f>
        <v>36213.079999999994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3" t="s">
        <v>107</v>
      </c>
      <c r="B43" s="64">
        <f>ROUND(B44*B45,2)</f>
        <v>3929.04</v>
      </c>
      <c r="C43" s="64">
        <f>ROUND(C44*C45,2)</f>
        <v>5773.72</v>
      </c>
      <c r="D43" s="64">
        <f aca="true" t="shared" si="10" ref="D43:J43">ROUND(D44*D45,2)</f>
        <v>5251.56</v>
      </c>
      <c r="E43" s="64">
        <f t="shared" si="10"/>
        <v>3244.24</v>
      </c>
      <c r="F43" s="64">
        <f t="shared" si="10"/>
        <v>4716.56</v>
      </c>
      <c r="G43" s="64">
        <f t="shared" si="10"/>
        <v>6544.12</v>
      </c>
      <c r="H43" s="64">
        <f t="shared" si="10"/>
        <v>3642.28</v>
      </c>
      <c r="I43" s="64">
        <f t="shared" si="10"/>
        <v>1065.72</v>
      </c>
      <c r="J43" s="64">
        <f t="shared" si="10"/>
        <v>2045.84</v>
      </c>
      <c r="K43" s="64">
        <f t="shared" si="9"/>
        <v>36213.079999999994</v>
      </c>
    </row>
    <row r="44" spans="1:11" ht="17.25" customHeight="1">
      <c r="A44" s="65" t="s">
        <v>43</v>
      </c>
      <c r="B44" s="66">
        <v>918</v>
      </c>
      <c r="C44" s="66">
        <v>1349</v>
      </c>
      <c r="D44" s="66">
        <v>1227</v>
      </c>
      <c r="E44" s="66">
        <v>758</v>
      </c>
      <c r="F44" s="66">
        <v>1102</v>
      </c>
      <c r="G44" s="66">
        <v>1529</v>
      </c>
      <c r="H44" s="66">
        <v>851</v>
      </c>
      <c r="I44" s="66">
        <v>249</v>
      </c>
      <c r="J44" s="66">
        <v>478</v>
      </c>
      <c r="K44" s="66">
        <f t="shared" si="9"/>
        <v>8461</v>
      </c>
    </row>
    <row r="45" spans="1:12" ht="17.25" customHeight="1">
      <c r="A45" s="65" t="s">
        <v>44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1446780.02</v>
      </c>
      <c r="C47" s="22">
        <f aca="true" t="shared" si="11" ref="C47:H47">+C48+C56</f>
        <v>2191240.1</v>
      </c>
      <c r="D47" s="22">
        <f t="shared" si="11"/>
        <v>2605124.3100000005</v>
      </c>
      <c r="E47" s="22">
        <f t="shared" si="11"/>
        <v>1452826.04</v>
      </c>
      <c r="F47" s="22">
        <f t="shared" si="11"/>
        <v>1927909.0200000003</v>
      </c>
      <c r="G47" s="22">
        <f t="shared" si="11"/>
        <v>2718026.18</v>
      </c>
      <c r="H47" s="22">
        <f t="shared" si="11"/>
        <v>1428646.24</v>
      </c>
      <c r="I47" s="22">
        <f>+I48+I56</f>
        <v>539657.65</v>
      </c>
      <c r="J47" s="22">
        <f>+J48+J56</f>
        <v>850934.07</v>
      </c>
      <c r="K47" s="22">
        <f>SUM(B47:J47)</f>
        <v>15161143.63</v>
      </c>
    </row>
    <row r="48" spans="1:11" ht="17.25" customHeight="1">
      <c r="A48" s="16" t="s">
        <v>46</v>
      </c>
      <c r="B48" s="23">
        <f>SUM(B49:B55)</f>
        <v>1429337.83</v>
      </c>
      <c r="C48" s="23">
        <f aca="true" t="shared" si="12" ref="C48:H48">SUM(C49:C55)</f>
        <v>2169095.5300000003</v>
      </c>
      <c r="D48" s="23">
        <f t="shared" si="12"/>
        <v>2579778.3800000004</v>
      </c>
      <c r="E48" s="23">
        <f t="shared" si="12"/>
        <v>1431839.72</v>
      </c>
      <c r="F48" s="23">
        <f t="shared" si="12"/>
        <v>1906037.4100000001</v>
      </c>
      <c r="G48" s="23">
        <f t="shared" si="12"/>
        <v>2690245.56</v>
      </c>
      <c r="H48" s="23">
        <f t="shared" si="12"/>
        <v>1410012.66</v>
      </c>
      <c r="I48" s="23">
        <f>SUM(I49:I55)</f>
        <v>539657.65</v>
      </c>
      <c r="J48" s="23">
        <f>SUM(J49:J55)</f>
        <v>837754.6699999999</v>
      </c>
      <c r="K48" s="23">
        <f aca="true" t="shared" si="13" ref="K48:K56">SUM(B48:J48)</f>
        <v>14993759.410000002</v>
      </c>
    </row>
    <row r="49" spans="1:11" ht="17.25" customHeight="1">
      <c r="A49" s="34" t="s">
        <v>47</v>
      </c>
      <c r="B49" s="23">
        <f aca="true" t="shared" si="14" ref="B49:H49">ROUND(B30*B7,2)</f>
        <v>1428200.77</v>
      </c>
      <c r="C49" s="23">
        <f t="shared" si="14"/>
        <v>2162372.47</v>
      </c>
      <c r="D49" s="23">
        <f t="shared" si="14"/>
        <v>2578374.87</v>
      </c>
      <c r="E49" s="23">
        <f t="shared" si="14"/>
        <v>1430936.78</v>
      </c>
      <c r="F49" s="23">
        <f t="shared" si="14"/>
        <v>1904494.81</v>
      </c>
      <c r="G49" s="23">
        <f t="shared" si="14"/>
        <v>2688406.92</v>
      </c>
      <c r="H49" s="23">
        <f t="shared" si="14"/>
        <v>1394635.65</v>
      </c>
      <c r="I49" s="23">
        <f>ROUND(I30*I7,2)</f>
        <v>539418.03</v>
      </c>
      <c r="J49" s="23">
        <f>ROUND(J30*J7,2)</f>
        <v>836270.71</v>
      </c>
      <c r="K49" s="23">
        <f t="shared" si="13"/>
        <v>14963111.010000002</v>
      </c>
    </row>
    <row r="50" spans="1:11" ht="17.25" customHeight="1">
      <c r="A50" s="34" t="s">
        <v>48</v>
      </c>
      <c r="B50" s="19">
        <v>0</v>
      </c>
      <c r="C50" s="23">
        <f>ROUND(C31*C7,2)</f>
        <v>4806.5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4806.5</v>
      </c>
    </row>
    <row r="51" spans="1:11" ht="17.25" customHeight="1">
      <c r="A51" s="67" t="s">
        <v>109</v>
      </c>
      <c r="B51" s="68">
        <f>ROUND(B32*B7,2)</f>
        <v>-2791.98</v>
      </c>
      <c r="C51" s="68">
        <f>ROUND(C32*C7,2)</f>
        <v>-3857.16</v>
      </c>
      <c r="D51" s="68">
        <f aca="true" t="shared" si="15" ref="D51:J51">ROUND(D32*D7,2)</f>
        <v>-3848.05</v>
      </c>
      <c r="E51" s="68">
        <f t="shared" si="15"/>
        <v>-2341.3</v>
      </c>
      <c r="F51" s="68">
        <f t="shared" si="15"/>
        <v>-3173.96</v>
      </c>
      <c r="G51" s="68">
        <f t="shared" si="15"/>
        <v>-4705.48</v>
      </c>
      <c r="H51" s="68">
        <f t="shared" si="15"/>
        <v>-2541.53</v>
      </c>
      <c r="I51" s="68">
        <f t="shared" si="15"/>
        <v>-826.1</v>
      </c>
      <c r="J51" s="68">
        <f t="shared" si="15"/>
        <v>-561.88</v>
      </c>
      <c r="K51" s="68">
        <f>SUM(B51:J51)</f>
        <v>-24647.439999999995</v>
      </c>
    </row>
    <row r="52" spans="1:11" ht="17.25" customHeight="1">
      <c r="A52" s="34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14276.26</v>
      </c>
      <c r="I53" s="31">
        <f>+I35</f>
        <v>0</v>
      </c>
      <c r="J53" s="31">
        <f>+J35</f>
        <v>0</v>
      </c>
      <c r="K53" s="23">
        <f t="shared" si="13"/>
        <v>14276.26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6">
        <v>3929.04</v>
      </c>
      <c r="C55" s="36">
        <v>5773.72</v>
      </c>
      <c r="D55" s="36">
        <v>5251.56</v>
      </c>
      <c r="E55" s="19">
        <v>3244.24</v>
      </c>
      <c r="F55" s="36">
        <v>4716.56</v>
      </c>
      <c r="G55" s="36">
        <v>6544.12</v>
      </c>
      <c r="H55" s="36">
        <v>3642.28</v>
      </c>
      <c r="I55" s="36">
        <v>1065.72</v>
      </c>
      <c r="J55" s="19">
        <v>2045.84</v>
      </c>
      <c r="K55" s="23">
        <f t="shared" si="13"/>
        <v>36213.079999999994</v>
      </c>
    </row>
    <row r="56" spans="1:11" ht="17.25" customHeight="1">
      <c r="A56" s="16" t="s">
        <v>53</v>
      </c>
      <c r="B56" s="36">
        <v>17442.19</v>
      </c>
      <c r="C56" s="36">
        <v>22144.57</v>
      </c>
      <c r="D56" s="36">
        <v>25345.93</v>
      </c>
      <c r="E56" s="36">
        <v>20986.32</v>
      </c>
      <c r="F56" s="36">
        <v>21871.61</v>
      </c>
      <c r="G56" s="36">
        <v>27780.62</v>
      </c>
      <c r="H56" s="36">
        <v>18633.58</v>
      </c>
      <c r="I56" s="19">
        <v>0</v>
      </c>
      <c r="J56" s="36">
        <v>13179.4</v>
      </c>
      <c r="K56" s="36">
        <f t="shared" si="13"/>
        <v>167384.22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49"/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5">
        <f aca="true" t="shared" si="16" ref="B60:J60">+B61+B68+B94+B95</f>
        <v>-286406.05</v>
      </c>
      <c r="C60" s="35">
        <f t="shared" si="16"/>
        <v>-291772</v>
      </c>
      <c r="D60" s="35">
        <f t="shared" si="16"/>
        <v>-338786.11</v>
      </c>
      <c r="E60" s="35">
        <f t="shared" si="16"/>
        <v>-295374.49</v>
      </c>
      <c r="F60" s="35">
        <f t="shared" si="16"/>
        <v>-336865.77999999997</v>
      </c>
      <c r="G60" s="35">
        <f t="shared" si="16"/>
        <v>-400931.36</v>
      </c>
      <c r="H60" s="35">
        <f t="shared" si="16"/>
        <v>-249522.96</v>
      </c>
      <c r="I60" s="35">
        <f t="shared" si="16"/>
        <v>-81115.37</v>
      </c>
      <c r="J60" s="35">
        <f t="shared" si="16"/>
        <v>-92268.36</v>
      </c>
      <c r="K60" s="35">
        <f>SUM(B60:J60)</f>
        <v>-2373042.48</v>
      </c>
    </row>
    <row r="61" spans="1:11" ht="18.75" customHeight="1">
      <c r="A61" s="16" t="s">
        <v>78</v>
      </c>
      <c r="B61" s="35">
        <f aca="true" t="shared" si="17" ref="B61:J61">B62+B63+B64+B65+B66+B67</f>
        <v>-250886.16</v>
      </c>
      <c r="C61" s="35">
        <f t="shared" si="17"/>
        <v>-268520.84</v>
      </c>
      <c r="D61" s="35">
        <f t="shared" si="17"/>
        <v>-259867.03</v>
      </c>
      <c r="E61" s="35">
        <f t="shared" si="17"/>
        <v>-280287.79</v>
      </c>
      <c r="F61" s="35">
        <f t="shared" si="17"/>
        <v>-282038.83999999997</v>
      </c>
      <c r="G61" s="35">
        <f t="shared" si="17"/>
        <v>-326514.87</v>
      </c>
      <c r="H61" s="35">
        <f t="shared" si="17"/>
        <v>-214410.5</v>
      </c>
      <c r="I61" s="35">
        <f t="shared" si="17"/>
        <v>-38437</v>
      </c>
      <c r="J61" s="35">
        <f t="shared" si="17"/>
        <v>-80097.5</v>
      </c>
      <c r="K61" s="35">
        <f aca="true" t="shared" si="18" ref="K61:K94">SUM(B61:J61)</f>
        <v>-2001060.5300000003</v>
      </c>
    </row>
    <row r="62" spans="1:11" ht="18.75" customHeight="1">
      <c r="A62" s="12" t="s">
        <v>79</v>
      </c>
      <c r="B62" s="35">
        <f>-ROUND(B9*$D$3,2)</f>
        <v>-178948</v>
      </c>
      <c r="C62" s="35">
        <f aca="true" t="shared" si="19" ref="C62:J62">-ROUND(C9*$D$3,2)</f>
        <v>-256763.5</v>
      </c>
      <c r="D62" s="35">
        <f t="shared" si="19"/>
        <v>-234178</v>
      </c>
      <c r="E62" s="35">
        <f t="shared" si="19"/>
        <v>-164468.5</v>
      </c>
      <c r="F62" s="35">
        <f t="shared" si="19"/>
        <v>-189931</v>
      </c>
      <c r="G62" s="35">
        <f t="shared" si="19"/>
        <v>-238651</v>
      </c>
      <c r="H62" s="35">
        <f t="shared" si="19"/>
        <v>-212401</v>
      </c>
      <c r="I62" s="35">
        <f t="shared" si="19"/>
        <v>-38437</v>
      </c>
      <c r="J62" s="35">
        <f t="shared" si="19"/>
        <v>-80097.5</v>
      </c>
      <c r="K62" s="35">
        <f t="shared" si="18"/>
        <v>-1593875.5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103</v>
      </c>
      <c r="B64" s="35">
        <v>-493.5</v>
      </c>
      <c r="C64" s="35">
        <v>-259</v>
      </c>
      <c r="D64" s="35">
        <v>-213.5</v>
      </c>
      <c r="E64" s="35">
        <v>-745.5</v>
      </c>
      <c r="F64" s="35">
        <v>-472.5</v>
      </c>
      <c r="G64" s="35">
        <v>-381.5</v>
      </c>
      <c r="H64" s="35">
        <v>-175</v>
      </c>
      <c r="I64" s="19">
        <v>0</v>
      </c>
      <c r="J64" s="19">
        <v>0</v>
      </c>
      <c r="K64" s="35">
        <f t="shared" si="18"/>
        <v>-2740.5</v>
      </c>
    </row>
    <row r="65" spans="1:11" ht="18.75" customHeight="1">
      <c r="A65" s="12" t="s">
        <v>110</v>
      </c>
      <c r="B65" s="35">
        <v>-3797.5</v>
      </c>
      <c r="C65" s="35">
        <v>-1676.5</v>
      </c>
      <c r="D65" s="35">
        <v>-1659</v>
      </c>
      <c r="E65" s="35">
        <v>-3405.5</v>
      </c>
      <c r="F65" s="35">
        <v>-1176</v>
      </c>
      <c r="G65" s="35">
        <v>-833</v>
      </c>
      <c r="H65" s="35">
        <v>-24.5</v>
      </c>
      <c r="I65" s="19">
        <v>0</v>
      </c>
      <c r="J65" s="19">
        <v>0</v>
      </c>
      <c r="K65" s="35">
        <f t="shared" si="18"/>
        <v>-12572</v>
      </c>
    </row>
    <row r="66" spans="1:11" ht="18.75" customHeight="1">
      <c r="A66" s="12" t="s">
        <v>56</v>
      </c>
      <c r="B66" s="35">
        <v>-67647.16</v>
      </c>
      <c r="C66" s="35">
        <v>-9821.84</v>
      </c>
      <c r="D66" s="35">
        <v>-23816.53</v>
      </c>
      <c r="E66" s="35">
        <v>-111578.29</v>
      </c>
      <c r="F66" s="35">
        <v>-90459.34</v>
      </c>
      <c r="G66" s="35">
        <v>-86649.37</v>
      </c>
      <c r="H66" s="35">
        <v>-1810</v>
      </c>
      <c r="I66" s="19">
        <v>0</v>
      </c>
      <c r="J66" s="19">
        <v>0</v>
      </c>
      <c r="K66" s="35">
        <f t="shared" si="18"/>
        <v>-391782.53</v>
      </c>
    </row>
    <row r="67" spans="1:11" ht="18.75" customHeight="1">
      <c r="A67" s="12" t="s">
        <v>57</v>
      </c>
      <c r="B67" s="19">
        <v>0</v>
      </c>
      <c r="C67" s="19">
        <v>0</v>
      </c>
      <c r="D67" s="19">
        <v>0</v>
      </c>
      <c r="E67" s="35">
        <v>-90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35">
        <f t="shared" si="18"/>
        <v>-90</v>
      </c>
    </row>
    <row r="68" spans="1:11" ht="18.75" customHeight="1">
      <c r="A68" s="12" t="s">
        <v>83</v>
      </c>
      <c r="B68" s="35">
        <f aca="true" t="shared" si="20" ref="B68:J68">SUM(B69:B92)</f>
        <v>-36777.590000000004</v>
      </c>
      <c r="C68" s="35">
        <f t="shared" si="20"/>
        <v>-23251.160000000003</v>
      </c>
      <c r="D68" s="35">
        <f t="shared" si="20"/>
        <v>-78919.08</v>
      </c>
      <c r="E68" s="35">
        <f t="shared" si="20"/>
        <v>-15086.7</v>
      </c>
      <c r="F68" s="35">
        <f t="shared" si="20"/>
        <v>-56620.47000000001</v>
      </c>
      <c r="G68" s="35">
        <f t="shared" si="20"/>
        <v>-82258.63</v>
      </c>
      <c r="H68" s="35">
        <f t="shared" si="20"/>
        <v>-35112.46</v>
      </c>
      <c r="I68" s="35">
        <f t="shared" si="20"/>
        <v>-47768.92</v>
      </c>
      <c r="J68" s="35">
        <f t="shared" si="20"/>
        <v>-16262.589999999998</v>
      </c>
      <c r="K68" s="35">
        <f t="shared" si="18"/>
        <v>-392057.60000000003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5">
        <v>-149.99</v>
      </c>
      <c r="D70" s="35">
        <v>-18</v>
      </c>
      <c r="E70" s="19">
        <v>0</v>
      </c>
      <c r="F70" s="19">
        <v>0</v>
      </c>
      <c r="G70" s="35">
        <v>-18</v>
      </c>
      <c r="H70" s="19">
        <v>0</v>
      </c>
      <c r="I70" s="19">
        <v>0</v>
      </c>
      <c r="J70" s="19">
        <v>0</v>
      </c>
      <c r="K70" s="35">
        <f t="shared" si="18"/>
        <v>-185.99</v>
      </c>
    </row>
    <row r="71" spans="1:11" ht="18.75" customHeight="1">
      <c r="A71" s="12" t="s">
        <v>60</v>
      </c>
      <c r="B71" s="19">
        <v>0</v>
      </c>
      <c r="C71" s="19">
        <v>0</v>
      </c>
      <c r="D71" s="35">
        <v>-1103.33</v>
      </c>
      <c r="E71" s="19">
        <v>0</v>
      </c>
      <c r="F71" s="35">
        <v>-393.33</v>
      </c>
      <c r="G71" s="19">
        <v>0</v>
      </c>
      <c r="H71" s="19">
        <v>0</v>
      </c>
      <c r="I71" s="47">
        <v>-2050.12</v>
      </c>
      <c r="J71" s="19">
        <v>0</v>
      </c>
      <c r="K71" s="35">
        <f t="shared" si="18"/>
        <v>-3546.7799999999997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7">
        <v>-30000</v>
      </c>
      <c r="J72" s="19">
        <v>0</v>
      </c>
      <c r="K72" s="48">
        <f t="shared" si="18"/>
        <v>-30000</v>
      </c>
    </row>
    <row r="73" spans="1:11" ht="18.75" customHeight="1">
      <c r="A73" s="34" t="s">
        <v>62</v>
      </c>
      <c r="B73" s="35">
        <v>-14814.51</v>
      </c>
      <c r="C73" s="35">
        <v>-21505.91</v>
      </c>
      <c r="D73" s="35">
        <v>-20330.39</v>
      </c>
      <c r="E73" s="35">
        <v>-14256.9</v>
      </c>
      <c r="F73" s="35">
        <v>-19591.93</v>
      </c>
      <c r="G73" s="35">
        <v>-29855.09</v>
      </c>
      <c r="H73" s="35">
        <v>-14618.6</v>
      </c>
      <c r="I73" s="35">
        <v>-5139.11</v>
      </c>
      <c r="J73" s="35">
        <v>-10594.71</v>
      </c>
      <c r="K73" s="48">
        <f t="shared" si="18"/>
        <v>-150707.14999999997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64</v>
      </c>
      <c r="B75" s="35">
        <v>-20100</v>
      </c>
      <c r="C75" s="35">
        <v>-342.86</v>
      </c>
      <c r="D75" s="35">
        <v>-56100</v>
      </c>
      <c r="E75" s="35">
        <v>-15320.18</v>
      </c>
      <c r="F75" s="35">
        <v>-34778.93</v>
      </c>
      <c r="G75" s="35">
        <v>-53190.3</v>
      </c>
      <c r="H75" s="35">
        <v>-19260</v>
      </c>
      <c r="I75" s="35">
        <v>-3780</v>
      </c>
      <c r="J75" s="35">
        <v>-1620</v>
      </c>
      <c r="K75" s="35">
        <f t="shared" si="18"/>
        <v>-204492.27000000002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35">
        <v>-1469.32</v>
      </c>
      <c r="C79" s="35">
        <v>-957.08</v>
      </c>
      <c r="D79" s="35">
        <v>-674</v>
      </c>
      <c r="E79" s="19">
        <v>0</v>
      </c>
      <c r="F79" s="35">
        <v>-1145.8</v>
      </c>
      <c r="G79" s="35">
        <v>-808.8</v>
      </c>
      <c r="H79" s="35">
        <v>-1152.54</v>
      </c>
      <c r="I79" s="19">
        <v>0</v>
      </c>
      <c r="J79" s="35">
        <v>-1348</v>
      </c>
      <c r="K79" s="35">
        <f t="shared" si="18"/>
        <v>-7555.54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6"/>
    </row>
    <row r="91" spans="1:12" ht="18.75" customHeight="1">
      <c r="A91" s="12" t="s">
        <v>123</v>
      </c>
      <c r="B91" s="35">
        <v>-393.76</v>
      </c>
      <c r="C91" s="35">
        <v>-295.32</v>
      </c>
      <c r="D91" s="35">
        <v>-693.36</v>
      </c>
      <c r="E91" s="35">
        <v>26548.84</v>
      </c>
      <c r="F91" s="35">
        <v>-710.48</v>
      </c>
      <c r="G91" s="35">
        <v>1613.56</v>
      </c>
      <c r="H91" s="35">
        <v>-81.32</v>
      </c>
      <c r="I91" s="35">
        <v>0</v>
      </c>
      <c r="J91" s="35">
        <v>12531.84</v>
      </c>
      <c r="K91" s="35">
        <f t="shared" si="18"/>
        <v>38520</v>
      </c>
      <c r="L91" s="55"/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48">
        <v>-12058.46</v>
      </c>
      <c r="F92" s="19">
        <v>0</v>
      </c>
      <c r="G92" s="19">
        <v>0</v>
      </c>
      <c r="H92" s="19">
        <v>0</v>
      </c>
      <c r="I92" s="48">
        <v>-6799.69</v>
      </c>
      <c r="J92" s="48">
        <v>-15231.72</v>
      </c>
      <c r="K92" s="48">
        <f t="shared" si="18"/>
        <v>-34089.869999999995</v>
      </c>
      <c r="L92" s="55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8"/>
      <c r="L93" s="55"/>
    </row>
    <row r="94" spans="1:12" ht="18.75" customHeight="1">
      <c r="A94" s="16" t="s">
        <v>125</v>
      </c>
      <c r="B94" s="35">
        <v>1257.7</v>
      </c>
      <c r="C94" s="19">
        <v>0</v>
      </c>
      <c r="D94" s="19">
        <v>0</v>
      </c>
      <c r="E94" s="19">
        <v>0</v>
      </c>
      <c r="F94" s="35">
        <v>1793.53</v>
      </c>
      <c r="G94" s="35">
        <v>7842.14</v>
      </c>
      <c r="H94" s="19">
        <v>0</v>
      </c>
      <c r="I94" s="35">
        <v>5090.55</v>
      </c>
      <c r="J94" s="35">
        <v>4091.73</v>
      </c>
      <c r="K94" s="35">
        <f t="shared" si="18"/>
        <v>20075.65</v>
      </c>
      <c r="L94" s="55"/>
    </row>
    <row r="95" spans="1:12" ht="18.75" customHeight="1">
      <c r="A95" s="16" t="s">
        <v>106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6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1">
        <f>SUM(B96:J96)</f>
        <v>0</v>
      </c>
      <c r="L96" s="54"/>
    </row>
    <row r="97" spans="1:12" ht="18.75" customHeight="1">
      <c r="A97" s="16" t="s">
        <v>87</v>
      </c>
      <c r="B97" s="24">
        <f aca="true" t="shared" si="21" ref="B97:H97">+B98+B99</f>
        <v>1160373.97</v>
      </c>
      <c r="C97" s="24">
        <f t="shared" si="21"/>
        <v>1899468.1000000003</v>
      </c>
      <c r="D97" s="24">
        <f t="shared" si="21"/>
        <v>2266338.2000000007</v>
      </c>
      <c r="E97" s="24">
        <f t="shared" si="21"/>
        <v>1157451.55</v>
      </c>
      <c r="F97" s="24">
        <f t="shared" si="21"/>
        <v>1591043.2400000005</v>
      </c>
      <c r="G97" s="24">
        <f t="shared" si="21"/>
        <v>2317094.8200000003</v>
      </c>
      <c r="H97" s="24">
        <f t="shared" si="21"/>
        <v>1179123.28</v>
      </c>
      <c r="I97" s="24">
        <f>+I98+I99</f>
        <v>458542.28</v>
      </c>
      <c r="J97" s="24">
        <f>+J98+J99</f>
        <v>758665.71</v>
      </c>
      <c r="K97" s="48">
        <f>SUM(B97:J97)</f>
        <v>12788101.150000002</v>
      </c>
      <c r="L97" s="54"/>
    </row>
    <row r="98" spans="1:12" ht="18.75" customHeight="1">
      <c r="A98" s="16" t="s">
        <v>86</v>
      </c>
      <c r="B98" s="24">
        <f aca="true" t="shared" si="22" ref="B98:J98">+B48+B61+B68+B94</f>
        <v>1142931.78</v>
      </c>
      <c r="C98" s="24">
        <f t="shared" si="22"/>
        <v>1877323.5300000003</v>
      </c>
      <c r="D98" s="24">
        <f t="shared" si="22"/>
        <v>2240992.2700000005</v>
      </c>
      <c r="E98" s="24">
        <f t="shared" si="22"/>
        <v>1136465.23</v>
      </c>
      <c r="F98" s="24">
        <f t="shared" si="22"/>
        <v>1569171.6300000004</v>
      </c>
      <c r="G98" s="24">
        <f t="shared" si="22"/>
        <v>2289314.2</v>
      </c>
      <c r="H98" s="24">
        <f t="shared" si="22"/>
        <v>1160489.7</v>
      </c>
      <c r="I98" s="24">
        <f t="shared" si="22"/>
        <v>458542.28</v>
      </c>
      <c r="J98" s="24">
        <f t="shared" si="22"/>
        <v>745486.3099999999</v>
      </c>
      <c r="K98" s="48">
        <f>SUM(B98:J98)</f>
        <v>12620716.93</v>
      </c>
      <c r="L98" s="54"/>
    </row>
    <row r="99" spans="1:11" ht="18" customHeight="1">
      <c r="A99" s="16" t="s">
        <v>104</v>
      </c>
      <c r="B99" s="24">
        <f aca="true" t="shared" si="23" ref="B99:J99">IF(+B56+B95+B100&lt;0,0,(B56+B95+B100))</f>
        <v>17442.19</v>
      </c>
      <c r="C99" s="24">
        <f t="shared" si="23"/>
        <v>22144.57</v>
      </c>
      <c r="D99" s="24">
        <f t="shared" si="23"/>
        <v>25345.93</v>
      </c>
      <c r="E99" s="24">
        <f t="shared" si="23"/>
        <v>20986.32</v>
      </c>
      <c r="F99" s="24">
        <f t="shared" si="23"/>
        <v>21871.61</v>
      </c>
      <c r="G99" s="24">
        <f t="shared" si="23"/>
        <v>27780.62</v>
      </c>
      <c r="H99" s="24">
        <f t="shared" si="23"/>
        <v>18633.58</v>
      </c>
      <c r="I99" s="19">
        <f t="shared" si="23"/>
        <v>0</v>
      </c>
      <c r="J99" s="24">
        <f t="shared" si="23"/>
        <v>13179.4</v>
      </c>
      <c r="K99" s="48">
        <f>SUM(B99:J99)</f>
        <v>167384.22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7"/>
    </row>
    <row r="101" spans="1:11" ht="18.75" customHeight="1">
      <c r="A101" s="16" t="s">
        <v>105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8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8.75" customHeight="1">
      <c r="A104" s="8"/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1">
        <f>SUM(K106:K122)</f>
        <v>12788101.14</v>
      </c>
      <c r="L105" s="54"/>
    </row>
    <row r="106" spans="1:11" ht="18.75" customHeight="1">
      <c r="A106" s="26" t="s">
        <v>74</v>
      </c>
      <c r="B106" s="27">
        <v>155521.06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1">
        <f>SUM(B106:J106)</f>
        <v>155521.06</v>
      </c>
    </row>
    <row r="107" spans="1:11" ht="18.75" customHeight="1">
      <c r="A107" s="26" t="s">
        <v>75</v>
      </c>
      <c r="B107" s="27">
        <v>1004852.92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1">
        <f aca="true" t="shared" si="24" ref="K107:K122">SUM(B107:J107)</f>
        <v>1004852.92</v>
      </c>
    </row>
    <row r="108" spans="1:11" ht="18.75" customHeight="1">
      <c r="A108" s="26" t="s">
        <v>76</v>
      </c>
      <c r="B108" s="40">
        <v>0</v>
      </c>
      <c r="C108" s="27">
        <f>+C97</f>
        <v>1899468.1000000003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1">
        <f t="shared" si="24"/>
        <v>1899468.1000000003</v>
      </c>
    </row>
    <row r="109" spans="1:11" ht="18.75" customHeight="1">
      <c r="A109" s="26" t="s">
        <v>77</v>
      </c>
      <c r="B109" s="40">
        <v>0</v>
      </c>
      <c r="C109" s="40">
        <v>0</v>
      </c>
      <c r="D109" s="27">
        <f>+D97</f>
        <v>2266338.2000000007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1">
        <f t="shared" si="24"/>
        <v>2266338.2000000007</v>
      </c>
    </row>
    <row r="110" spans="1:11" ht="18.75" customHeight="1">
      <c r="A110" s="26" t="s">
        <v>93</v>
      </c>
      <c r="B110" s="40">
        <v>0</v>
      </c>
      <c r="C110" s="40">
        <v>0</v>
      </c>
      <c r="D110" s="40">
        <v>0</v>
      </c>
      <c r="E110" s="27">
        <f>+E97</f>
        <v>1157451.55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 t="shared" si="24"/>
        <v>1157451.55</v>
      </c>
    </row>
    <row r="111" spans="1:11" ht="18.75" customHeight="1">
      <c r="A111" s="69" t="s">
        <v>111</v>
      </c>
      <c r="B111" s="40">
        <v>0</v>
      </c>
      <c r="C111" s="40">
        <v>0</v>
      </c>
      <c r="D111" s="40">
        <v>0</v>
      </c>
      <c r="E111" s="40">
        <v>0</v>
      </c>
      <c r="F111" s="27">
        <v>299124.84</v>
      </c>
      <c r="G111" s="40">
        <v>0</v>
      </c>
      <c r="H111" s="40">
        <v>0</v>
      </c>
      <c r="I111" s="40">
        <v>0</v>
      </c>
      <c r="J111" s="40">
        <v>0</v>
      </c>
      <c r="K111" s="41">
        <f t="shared" si="24"/>
        <v>299124.84</v>
      </c>
    </row>
    <row r="112" spans="1:11" ht="18.75" customHeight="1">
      <c r="A112" s="69" t="s">
        <v>112</v>
      </c>
      <c r="B112" s="40">
        <v>0</v>
      </c>
      <c r="C112" s="40">
        <v>0</v>
      </c>
      <c r="D112" s="40">
        <v>0</v>
      </c>
      <c r="E112" s="40">
        <v>0</v>
      </c>
      <c r="F112" s="27">
        <v>557010.04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557010.04</v>
      </c>
    </row>
    <row r="113" spans="1:11" ht="18.75" customHeight="1">
      <c r="A113" s="69" t="s">
        <v>113</v>
      </c>
      <c r="B113" s="40">
        <v>0</v>
      </c>
      <c r="C113" s="40">
        <v>0</v>
      </c>
      <c r="D113" s="40">
        <v>0</v>
      </c>
      <c r="E113" s="40">
        <v>0</v>
      </c>
      <c r="F113" s="27">
        <v>734908.36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734908.36</v>
      </c>
    </row>
    <row r="114" spans="1:11" ht="18.75" customHeight="1">
      <c r="A114" s="69" t="s">
        <v>114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27">
        <v>680741.84</v>
      </c>
      <c r="H114" s="40">
        <v>0</v>
      </c>
      <c r="I114" s="40">
        <v>0</v>
      </c>
      <c r="J114" s="40">
        <v>0</v>
      </c>
      <c r="K114" s="41">
        <f t="shared" si="24"/>
        <v>680741.84</v>
      </c>
    </row>
    <row r="115" spans="1:11" ht="18.75" customHeight="1">
      <c r="A115" s="69" t="s">
        <v>115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27">
        <v>54362.5</v>
      </c>
      <c r="H115" s="40">
        <v>0</v>
      </c>
      <c r="I115" s="40">
        <v>0</v>
      </c>
      <c r="J115" s="40">
        <v>0</v>
      </c>
      <c r="K115" s="41">
        <f t="shared" si="24"/>
        <v>54362.5</v>
      </c>
    </row>
    <row r="116" spans="1:11" ht="18.75" customHeight="1">
      <c r="A116" s="69" t="s">
        <v>116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27">
        <v>370478.87</v>
      </c>
      <c r="H116" s="40">
        <v>0</v>
      </c>
      <c r="I116" s="40">
        <v>0</v>
      </c>
      <c r="J116" s="40">
        <v>0</v>
      </c>
      <c r="K116" s="41">
        <f t="shared" si="24"/>
        <v>370478.87</v>
      </c>
    </row>
    <row r="117" spans="1:11" ht="18.75" customHeight="1">
      <c r="A117" s="69" t="s">
        <v>117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27">
        <v>345416.79</v>
      </c>
      <c r="H117" s="40">
        <v>0</v>
      </c>
      <c r="I117" s="40">
        <v>0</v>
      </c>
      <c r="J117" s="40">
        <v>0</v>
      </c>
      <c r="K117" s="41">
        <f t="shared" si="24"/>
        <v>345416.79</v>
      </c>
    </row>
    <row r="118" spans="1:11" ht="18.75" customHeight="1">
      <c r="A118" s="69" t="s">
        <v>118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27">
        <v>866094.8</v>
      </c>
      <c r="H118" s="40">
        <v>0</v>
      </c>
      <c r="I118" s="40">
        <v>0</v>
      </c>
      <c r="J118" s="40">
        <v>0</v>
      </c>
      <c r="K118" s="41">
        <f t="shared" si="24"/>
        <v>866094.8</v>
      </c>
    </row>
    <row r="119" spans="1:11" ht="18.75" customHeight="1">
      <c r="A119" s="69" t="s">
        <v>119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27">
        <v>427466.54</v>
      </c>
      <c r="I119" s="40">
        <v>0</v>
      </c>
      <c r="J119" s="40">
        <v>0</v>
      </c>
      <c r="K119" s="41">
        <f t="shared" si="24"/>
        <v>427466.54</v>
      </c>
    </row>
    <row r="120" spans="1:11" ht="18.75" customHeight="1">
      <c r="A120" s="69" t="s">
        <v>120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27">
        <v>751656.73</v>
      </c>
      <c r="I120" s="40">
        <v>0</v>
      </c>
      <c r="J120" s="40">
        <v>0</v>
      </c>
      <c r="K120" s="41">
        <f t="shared" si="24"/>
        <v>751656.73</v>
      </c>
    </row>
    <row r="121" spans="1:11" ht="18.75" customHeight="1">
      <c r="A121" s="69" t="s">
        <v>121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27">
        <v>458542.28</v>
      </c>
      <c r="J121" s="40">
        <v>0</v>
      </c>
      <c r="K121" s="41">
        <f t="shared" si="24"/>
        <v>458542.28</v>
      </c>
    </row>
    <row r="122" spans="1:11" ht="18.75" customHeight="1">
      <c r="A122" s="70" t="s">
        <v>122</v>
      </c>
      <c r="B122" s="42">
        <v>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3">
        <v>758665.72</v>
      </c>
      <c r="K122" s="44">
        <f t="shared" si="24"/>
        <v>758665.72</v>
      </c>
    </row>
    <row r="123" spans="1:11" ht="18.75" customHeight="1">
      <c r="A123" s="39" t="s">
        <v>126</v>
      </c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f>J97-J122</f>
        <v>-0.010000000009313226</v>
      </c>
      <c r="K123" s="51"/>
    </row>
    <row r="124" ht="18.75" customHeight="1">
      <c r="A124" s="39" t="s">
        <v>127</v>
      </c>
    </row>
    <row r="125" ht="18.75" customHeight="1">
      <c r="A125" s="39"/>
    </row>
    <row r="126" ht="18.75" customHeight="1">
      <c r="A126" s="39"/>
    </row>
    <row r="127" ht="15.75">
      <c r="A12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2015-04-13T14:17:11Z</dcterms:modified>
  <cp:category/>
  <cp:version/>
  <cp:contentType/>
  <cp:contentStatus/>
</cp:coreProperties>
</file>