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<sst xmlns="http://schemas.openxmlformats.org/spreadsheetml/2006/main" count="128" uniqueCount="128">
  <si>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</si>
  <si>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</si>
  <si>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</si>
  <si>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</si>
  <si>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</si>
  <si>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</si>
  <si>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</si>
  <si>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</si>
  <si>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</si>
  <si>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</si>
  <si>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</si>
  <si>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</si>
  <si>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</si>
  <si>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</si>
  <si>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</si>
  <si>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</si>
  <si>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</si>
  <si>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</si>
  <si>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</si>
  <si>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</si>
  <si>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</si>
  <si>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</si>
  <si>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</si>
  <si>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</si>
  <si>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</si>
  <si>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</si>
  <si>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</si>
  <si>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</si>
  <si>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</si>
  <si>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</si>
  <si>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</si>
  <si>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</si>
  <si>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</si>
  <si>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</si>
  <si>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</si>
  <si>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</si>
  <si>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</si>
  <si>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</si>
  <si>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</si>
  <si>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</si>
  <si>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</si>
  <si>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</si>
  <si>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</si>
  <si>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</si>
  <si>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</si>
  <si>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</si>
  <si>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</si>
  <si>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</si>
  <si>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</si>
  <si>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</si>
  <si>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</si>
  <si>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</si>
  <si>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</si>
  <si>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</si>
  <si>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</si>
  <si>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</si>
  <si>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</si>
  <si>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</si>
  <si>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</si>
  <si>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</si>
  <si>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</si>
  <si>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</si>
  <si>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</si>
  <si>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</si>
  <si>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</si>
  <si>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</si>
  <si>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</si>
  <si>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</si>
  <si>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</si>
  <si>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</si>
  <si>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</si>
  <si>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</si>
  <si>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</si>
  <si>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</si>
  <si>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</si>
  <si>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</si>
  <si>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</si>
  <si>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</si>
  <si>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</si>
  <si>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</si>
  <si>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</si>
  <si>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</si>
  <si>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</si>
  <si>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</si>
  <si>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</si>
  <si>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</si>
  <si>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</si>
  <si>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</si>
  <si>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</si>
  <si>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</si>
  <si>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</si>
  <si>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</si>
  <si>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</si>
  <si>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</si>
  <si>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</si>
  <si>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</si>
  <si>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</si>
  <si>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</si>
  <si>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</si>
  <si>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</si>
  <si>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</si>
  <si>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</si>
  <si>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</si>
  <si>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</si>
  <si>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</si>
  <si>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</si>
  <si>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</si>
  <si>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</si>
  <si>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</si>
  <si>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</si>
  <si>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</si>
  <si>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</si>
  <si>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</si>
  <si>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</si>
  <si>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</si>
  <si>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</si>
  <si>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</si>
  <si>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</si>
  <si>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</si>
  <si>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</si>
  <si>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</si>
  <si>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</si>
  <si>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</si>
  <si>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</si>
  <si>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01/04/15 - VENCIMENTO 09/04/15</t>
  </si>
  <si>
    <t>6.3. Revisão de Remuneração pelo Transporte Coletivo  (1)</t>
  </si>
  <si>
    <t>Nota:</t>
  </si>
  <si>
    <t>(1) - Pagamento de combustível não fóssil de março/15.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</si>
</sst>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11">
      <selection activeCell="A126" sqref="A126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621856</v>
      </c>
      <c r="C7" s="9">
        <f t="shared" si="0"/>
        <v>815626</v>
      </c>
      <c r="D7" s="9">
        <f t="shared" si="0"/>
        <v>857158</v>
      </c>
      <c r="E7" s="9">
        <f t="shared" si="0"/>
        <v>568720</v>
      </c>
      <c r="F7" s="9">
        <f t="shared" si="0"/>
        <v>762355</v>
      </c>
      <c r="G7" s="9">
        <f t="shared" si="0"/>
        <v>1263345</v>
      </c>
      <c r="H7" s="9">
        <f t="shared" si="0"/>
        <v>583005</v>
      </c>
      <c r="I7" s="9">
        <f t="shared" si="0"/>
        <v>131345</v>
      </c>
      <c r="J7" s="9">
        <f t="shared" si="0"/>
        <v>318819</v>
      </c>
      <c r="K7" s="9">
        <f t="shared" si="0"/>
        <v>5922229</v>
      </c>
      <c r="L7" s="52"/>
    </row>
    <row r="8" spans="1:11" ht="17.25" customHeight="1">
      <c r="A8" s="10" t="s">
        <v>102</v>
      </c>
      <c r="B8" s="11">
        <f>B9+B12+B16</f>
        <v>369324</v>
      </c>
      <c r="C8" s="11">
        <f aca="true" t="shared" si="1" ref="C8:J8">C9+C12+C16</f>
        <v>496585</v>
      </c>
      <c r="D8" s="11">
        <f t="shared" si="1"/>
        <v>488713</v>
      </c>
      <c r="E8" s="11">
        <f t="shared" si="1"/>
        <v>340655</v>
      </c>
      <c r="F8" s="11">
        <f t="shared" si="1"/>
        <v>431778</v>
      </c>
      <c r="G8" s="11">
        <f t="shared" si="1"/>
        <v>700684</v>
      </c>
      <c r="H8" s="11">
        <f t="shared" si="1"/>
        <v>365049</v>
      </c>
      <c r="I8" s="11">
        <f t="shared" si="1"/>
        <v>71612</v>
      </c>
      <c r="J8" s="11">
        <f t="shared" si="1"/>
        <v>180363</v>
      </c>
      <c r="K8" s="11">
        <f>SUM(B8:J8)</f>
        <v>3444763</v>
      </c>
    </row>
    <row r="9" spans="1:11" ht="17.25" customHeight="1">
      <c r="A9" s="15" t="s">
        <v>17</v>
      </c>
      <c r="B9" s="13">
        <f>+B10+B11</f>
        <v>50831</v>
      </c>
      <c r="C9" s="13">
        <f aca="true" t="shared" si="2" ref="C9:J9">+C10+C11</f>
        <v>71068</v>
      </c>
      <c r="D9" s="13">
        <f t="shared" si="2"/>
        <v>64001</v>
      </c>
      <c r="E9" s="13">
        <f t="shared" si="2"/>
        <v>46731</v>
      </c>
      <c r="F9" s="13">
        <f t="shared" si="2"/>
        <v>52383</v>
      </c>
      <c r="G9" s="13">
        <f t="shared" si="2"/>
        <v>68316</v>
      </c>
      <c r="H9" s="13">
        <f t="shared" si="2"/>
        <v>62231</v>
      </c>
      <c r="I9" s="13">
        <f t="shared" si="2"/>
        <v>11485</v>
      </c>
      <c r="J9" s="13">
        <f t="shared" si="2"/>
        <v>21361</v>
      </c>
      <c r="K9" s="11">
        <f>SUM(B9:J9)</f>
        <v>448407</v>
      </c>
    </row>
    <row r="10" spans="1:11" ht="17.25" customHeight="1">
      <c r="A10" s="29" t="s">
        <v>18</v>
      </c>
      <c r="B10" s="13">
        <v>50786</v>
      </c>
      <c r="C10" s="13">
        <v>70593</v>
      </c>
      <c r="D10" s="13">
        <v>63926</v>
      </c>
      <c r="E10" s="13">
        <v>46731</v>
      </c>
      <c r="F10" s="13">
        <v>52212</v>
      </c>
      <c r="G10" s="13">
        <v>67745</v>
      </c>
      <c r="H10" s="13">
        <v>62223</v>
      </c>
      <c r="I10" s="13">
        <v>11459</v>
      </c>
      <c r="J10" s="13">
        <v>21361</v>
      </c>
      <c r="K10" s="11">
        <f>SUM(B10:J10)</f>
        <v>447036</v>
      </c>
    </row>
    <row r="11" spans="1:11" ht="17.25" customHeight="1">
      <c r="A11" s="29" t="s">
        <v>19</v>
      </c>
      <c r="B11" s="13">
        <v>45</v>
      </c>
      <c r="C11" s="13">
        <v>475</v>
      </c>
      <c r="D11" s="13">
        <v>75</v>
      </c>
      <c r="E11" s="13">
        <v>0</v>
      </c>
      <c r="F11" s="13">
        <v>171</v>
      </c>
      <c r="G11" s="13">
        <v>571</v>
      </c>
      <c r="H11" s="13">
        <v>8</v>
      </c>
      <c r="I11" s="13">
        <v>26</v>
      </c>
      <c r="J11" s="13">
        <v>0</v>
      </c>
      <c r="K11" s="11">
        <f>SUM(B11:J11)</f>
        <v>1371</v>
      </c>
    </row>
    <row r="12" spans="1:11" ht="17.25" customHeight="1">
      <c r="A12" s="15" t="s">
        <v>31</v>
      </c>
      <c r="B12" s="17">
        <f aca="true" t="shared" si="3" ref="B12:J12">SUM(B13:B15)</f>
        <v>285414</v>
      </c>
      <c r="C12" s="17">
        <f t="shared" si="3"/>
        <v>380929</v>
      </c>
      <c r="D12" s="17">
        <f t="shared" si="3"/>
        <v>383491</v>
      </c>
      <c r="E12" s="17">
        <f t="shared" si="3"/>
        <v>266324</v>
      </c>
      <c r="F12" s="17">
        <f t="shared" si="3"/>
        <v>342492</v>
      </c>
      <c r="G12" s="17">
        <f t="shared" si="3"/>
        <v>575570</v>
      </c>
      <c r="H12" s="17">
        <f t="shared" si="3"/>
        <v>275413</v>
      </c>
      <c r="I12" s="17">
        <f t="shared" si="3"/>
        <v>53137</v>
      </c>
      <c r="J12" s="17">
        <f t="shared" si="3"/>
        <v>143652</v>
      </c>
      <c r="K12" s="11">
        <f aca="true" t="shared" si="4" ref="K12:K27">SUM(B12:J12)</f>
        <v>2706422</v>
      </c>
    </row>
    <row r="13" spans="1:13" ht="17.25" customHeight="1">
      <c r="A13" s="14" t="s">
        <v>20</v>
      </c>
      <c r="B13" s="13">
        <v>136897</v>
      </c>
      <c r="C13" s="13">
        <v>194033</v>
      </c>
      <c r="D13" s="13">
        <v>197925</v>
      </c>
      <c r="E13" s="13">
        <v>135246</v>
      </c>
      <c r="F13" s="13">
        <v>174653</v>
      </c>
      <c r="G13" s="13">
        <v>278864</v>
      </c>
      <c r="H13" s="13">
        <v>130015</v>
      </c>
      <c r="I13" s="13">
        <v>28716</v>
      </c>
      <c r="J13" s="13">
        <v>75245</v>
      </c>
      <c r="K13" s="11">
        <f t="shared" si="4"/>
        <v>1351594</v>
      </c>
      <c r="L13" s="52"/>
      <c r="M13" s="53"/>
    </row>
    <row r="14" spans="1:12" ht="17.25" customHeight="1">
      <c r="A14" s="14" t="s">
        <v>21</v>
      </c>
      <c r="B14" s="13">
        <v>130322</v>
      </c>
      <c r="C14" s="13">
        <v>160376</v>
      </c>
      <c r="D14" s="13">
        <v>159192</v>
      </c>
      <c r="E14" s="13">
        <v>114035</v>
      </c>
      <c r="F14" s="13">
        <v>148093</v>
      </c>
      <c r="G14" s="13">
        <v>267510</v>
      </c>
      <c r="H14" s="13">
        <v>124634</v>
      </c>
      <c r="I14" s="13">
        <v>19861</v>
      </c>
      <c r="J14" s="13">
        <v>59851</v>
      </c>
      <c r="K14" s="11">
        <f t="shared" si="4"/>
        <v>1183874</v>
      </c>
      <c r="L14" s="52"/>
    </row>
    <row r="15" spans="1:11" ht="17.25" customHeight="1">
      <c r="A15" s="14" t="s">
        <v>22</v>
      </c>
      <c r="B15" s="13">
        <v>18195</v>
      </c>
      <c r="C15" s="13">
        <v>26520</v>
      </c>
      <c r="D15" s="13">
        <v>26374</v>
      </c>
      <c r="E15" s="13">
        <v>17043</v>
      </c>
      <c r="F15" s="13">
        <v>19746</v>
      </c>
      <c r="G15" s="13">
        <v>29196</v>
      </c>
      <c r="H15" s="13">
        <v>20764</v>
      </c>
      <c r="I15" s="13">
        <v>4560</v>
      </c>
      <c r="J15" s="13">
        <v>8556</v>
      </c>
      <c r="K15" s="11">
        <f t="shared" si="4"/>
        <v>170954</v>
      </c>
    </row>
    <row r="16" spans="1:11" ht="17.25" customHeight="1">
      <c r="A16" s="15" t="s">
        <v>98</v>
      </c>
      <c r="B16" s="13">
        <f>B17+B18+B19</f>
        <v>33079</v>
      </c>
      <c r="C16" s="13">
        <f aca="true" t="shared" si="5" ref="C16:J16">C17+C18+C19</f>
        <v>44588</v>
      </c>
      <c r="D16" s="13">
        <f t="shared" si="5"/>
        <v>41221</v>
      </c>
      <c r="E16" s="13">
        <f t="shared" si="5"/>
        <v>27600</v>
      </c>
      <c r="F16" s="13">
        <f t="shared" si="5"/>
        <v>36903</v>
      </c>
      <c r="G16" s="13">
        <f t="shared" si="5"/>
        <v>56798</v>
      </c>
      <c r="H16" s="13">
        <f t="shared" si="5"/>
        <v>27405</v>
      </c>
      <c r="I16" s="13">
        <f t="shared" si="5"/>
        <v>6990</v>
      </c>
      <c r="J16" s="13">
        <f t="shared" si="5"/>
        <v>15350</v>
      </c>
      <c r="K16" s="11">
        <f t="shared" si="4"/>
        <v>289934</v>
      </c>
    </row>
    <row r="17" spans="1:11" ht="17.25" customHeight="1">
      <c r="A17" s="14" t="s">
        <v>99</v>
      </c>
      <c r="B17" s="13">
        <v>9662</v>
      </c>
      <c r="C17" s="13">
        <v>13392</v>
      </c>
      <c r="D17" s="13">
        <v>12072</v>
      </c>
      <c r="E17" s="13">
        <v>9212</v>
      </c>
      <c r="F17" s="13">
        <v>12238</v>
      </c>
      <c r="G17" s="13">
        <v>20533</v>
      </c>
      <c r="H17" s="13">
        <v>10461</v>
      </c>
      <c r="I17" s="13">
        <v>2185</v>
      </c>
      <c r="J17" s="13">
        <v>4634</v>
      </c>
      <c r="K17" s="11">
        <f t="shared" si="4"/>
        <v>94389</v>
      </c>
    </row>
    <row r="18" spans="1:11" ht="17.25" customHeight="1">
      <c r="A18" s="14" t="s">
        <v>100</v>
      </c>
      <c r="B18" s="13">
        <v>1685</v>
      </c>
      <c r="C18" s="13">
        <v>1815</v>
      </c>
      <c r="D18" s="13">
        <v>1845</v>
      </c>
      <c r="E18" s="13">
        <v>1641</v>
      </c>
      <c r="F18" s="13">
        <v>1793</v>
      </c>
      <c r="G18" s="13">
        <v>3413</v>
      </c>
      <c r="H18" s="13">
        <v>1327</v>
      </c>
      <c r="I18" s="13">
        <v>335</v>
      </c>
      <c r="J18" s="13">
        <v>580</v>
      </c>
      <c r="K18" s="11">
        <f t="shared" si="4"/>
        <v>14434</v>
      </c>
    </row>
    <row r="19" spans="1:11" ht="17.25" customHeight="1">
      <c r="A19" s="14" t="s">
        <v>101</v>
      </c>
      <c r="B19" s="13">
        <v>21732</v>
      </c>
      <c r="C19" s="13">
        <v>29381</v>
      </c>
      <c r="D19" s="13">
        <v>27304</v>
      </c>
      <c r="E19" s="13">
        <v>16747</v>
      </c>
      <c r="F19" s="13">
        <v>22872</v>
      </c>
      <c r="G19" s="13">
        <v>32852</v>
      </c>
      <c r="H19" s="13">
        <v>15617</v>
      </c>
      <c r="I19" s="13">
        <v>4470</v>
      </c>
      <c r="J19" s="13">
        <v>10136</v>
      </c>
      <c r="K19" s="11">
        <f t="shared" si="4"/>
        <v>181111</v>
      </c>
    </row>
    <row r="20" spans="1:11" ht="17.25" customHeight="1">
      <c r="A20" s="16" t="s">
        <v>23</v>
      </c>
      <c r="B20" s="11">
        <f>+B21+B22+B23</f>
        <v>195398</v>
      </c>
      <c r="C20" s="11">
        <f aca="true" t="shared" si="6" ref="C20:J20">+C21+C22+C23</f>
        <v>229372</v>
      </c>
      <c r="D20" s="11">
        <f t="shared" si="6"/>
        <v>263790</v>
      </c>
      <c r="E20" s="11">
        <f t="shared" si="6"/>
        <v>165494</v>
      </c>
      <c r="F20" s="11">
        <f t="shared" si="6"/>
        <v>255297</v>
      </c>
      <c r="G20" s="11">
        <f t="shared" si="6"/>
        <v>472116</v>
      </c>
      <c r="H20" s="11">
        <f t="shared" si="6"/>
        <v>166289</v>
      </c>
      <c r="I20" s="11">
        <f t="shared" si="6"/>
        <v>40663</v>
      </c>
      <c r="J20" s="11">
        <f t="shared" si="6"/>
        <v>93666</v>
      </c>
      <c r="K20" s="11">
        <f t="shared" si="4"/>
        <v>1882085</v>
      </c>
    </row>
    <row r="21" spans="1:12" ht="17.25" customHeight="1">
      <c r="A21" s="12" t="s">
        <v>24</v>
      </c>
      <c r="B21" s="13">
        <v>106741</v>
      </c>
      <c r="C21" s="13">
        <v>136448</v>
      </c>
      <c r="D21" s="13">
        <v>155676</v>
      </c>
      <c r="E21" s="13">
        <v>96816</v>
      </c>
      <c r="F21" s="13">
        <v>148637</v>
      </c>
      <c r="G21" s="13">
        <v>256387</v>
      </c>
      <c r="H21" s="13">
        <v>95842</v>
      </c>
      <c r="I21" s="13">
        <v>25025</v>
      </c>
      <c r="J21" s="13">
        <v>54789</v>
      </c>
      <c r="K21" s="11">
        <f t="shared" si="4"/>
        <v>1076361</v>
      </c>
      <c r="L21" s="52"/>
    </row>
    <row r="22" spans="1:12" ht="17.25" customHeight="1">
      <c r="A22" s="12" t="s">
        <v>25</v>
      </c>
      <c r="B22" s="13">
        <v>79425</v>
      </c>
      <c r="C22" s="13">
        <v>81594</v>
      </c>
      <c r="D22" s="13">
        <v>94730</v>
      </c>
      <c r="E22" s="13">
        <v>61525</v>
      </c>
      <c r="F22" s="13">
        <v>96432</v>
      </c>
      <c r="G22" s="13">
        <v>198155</v>
      </c>
      <c r="H22" s="13">
        <v>62498</v>
      </c>
      <c r="I22" s="13">
        <v>13372</v>
      </c>
      <c r="J22" s="13">
        <v>34477</v>
      </c>
      <c r="K22" s="11">
        <f t="shared" si="4"/>
        <v>722208</v>
      </c>
      <c r="L22" s="52"/>
    </row>
    <row r="23" spans="1:11" ht="17.25" customHeight="1">
      <c r="A23" s="12" t="s">
        <v>26</v>
      </c>
      <c r="B23" s="13">
        <v>9232</v>
      </c>
      <c r="C23" s="13">
        <v>11330</v>
      </c>
      <c r="D23" s="13">
        <v>13384</v>
      </c>
      <c r="E23" s="13">
        <v>7153</v>
      </c>
      <c r="F23" s="13">
        <v>10228</v>
      </c>
      <c r="G23" s="13">
        <v>17574</v>
      </c>
      <c r="H23" s="13">
        <v>7949</v>
      </c>
      <c r="I23" s="13">
        <v>2266</v>
      </c>
      <c r="J23" s="13">
        <v>4400</v>
      </c>
      <c r="K23" s="11">
        <f t="shared" si="4"/>
        <v>83516</v>
      </c>
    </row>
    <row r="24" spans="1:11" ht="17.25" customHeight="1">
      <c r="A24" s="16" t="s">
        <v>27</v>
      </c>
      <c r="B24" s="13">
        <v>57134</v>
      </c>
      <c r="C24" s="13">
        <v>89669</v>
      </c>
      <c r="D24" s="13">
        <v>104655</v>
      </c>
      <c r="E24" s="13">
        <v>62571</v>
      </c>
      <c r="F24" s="13">
        <v>75280</v>
      </c>
      <c r="G24" s="13">
        <v>90545</v>
      </c>
      <c r="H24" s="13">
        <v>44845</v>
      </c>
      <c r="I24" s="13">
        <v>19070</v>
      </c>
      <c r="J24" s="13">
        <v>44790</v>
      </c>
      <c r="K24" s="11">
        <f t="shared" si="4"/>
        <v>588559</v>
      </c>
    </row>
    <row r="25" spans="1:12" ht="17.25" customHeight="1">
      <c r="A25" s="12" t="s">
        <v>28</v>
      </c>
      <c r="B25" s="13">
        <v>36566</v>
      </c>
      <c r="C25" s="13">
        <v>57388</v>
      </c>
      <c r="D25" s="13">
        <v>66979</v>
      </c>
      <c r="E25" s="13">
        <v>40045</v>
      </c>
      <c r="F25" s="13">
        <v>48179</v>
      </c>
      <c r="G25" s="13">
        <v>57949</v>
      </c>
      <c r="H25" s="13">
        <v>28701</v>
      </c>
      <c r="I25" s="13">
        <v>12205</v>
      </c>
      <c r="J25" s="13">
        <v>28666</v>
      </c>
      <c r="K25" s="11">
        <f t="shared" si="4"/>
        <v>376678</v>
      </c>
      <c r="L25" s="52"/>
    </row>
    <row r="26" spans="1:12" ht="17.25" customHeight="1">
      <c r="A26" s="12" t="s">
        <v>29</v>
      </c>
      <c r="B26" s="13">
        <v>20568</v>
      </c>
      <c r="C26" s="13">
        <v>32281</v>
      </c>
      <c r="D26" s="13">
        <v>37676</v>
      </c>
      <c r="E26" s="13">
        <v>22526</v>
      </c>
      <c r="F26" s="13">
        <v>27101</v>
      </c>
      <c r="G26" s="13">
        <v>32596</v>
      </c>
      <c r="H26" s="13">
        <v>16144</v>
      </c>
      <c r="I26" s="13">
        <v>6865</v>
      </c>
      <c r="J26" s="13">
        <v>16124</v>
      </c>
      <c r="K26" s="11">
        <f t="shared" si="4"/>
        <v>211881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6822</v>
      </c>
      <c r="I27" s="11">
        <v>0</v>
      </c>
      <c r="J27" s="11">
        <v>0</v>
      </c>
      <c r="K27" s="11">
        <f t="shared" si="4"/>
        <v>6822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2.40898148</v>
      </c>
      <c r="C29" s="59">
        <f aca="true" t="shared" si="7" ref="C29:J29">SUM(C30:C33)</f>
        <v>2.7482059999999997</v>
      </c>
      <c r="D29" s="59">
        <f t="shared" si="7"/>
        <v>3.09487421</v>
      </c>
      <c r="E29" s="59">
        <f t="shared" si="7"/>
        <v>2.6322787400000003</v>
      </c>
      <c r="F29" s="59">
        <f t="shared" si="7"/>
        <v>2.55473526</v>
      </c>
      <c r="G29" s="59">
        <f t="shared" si="7"/>
        <v>2.1975696</v>
      </c>
      <c r="H29" s="59">
        <f t="shared" si="7"/>
        <v>2.5196</v>
      </c>
      <c r="I29" s="59">
        <f t="shared" si="7"/>
        <v>4.473838</v>
      </c>
      <c r="J29" s="59">
        <f t="shared" si="7"/>
        <v>2.65506932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-0.00471852</v>
      </c>
      <c r="C32" s="61">
        <v>-0.0049</v>
      </c>
      <c r="D32" s="61">
        <v>-0.00462579</v>
      </c>
      <c r="E32" s="61">
        <v>-0.00372126</v>
      </c>
      <c r="F32" s="61">
        <v>-0.00426474</v>
      </c>
      <c r="G32" s="61">
        <v>-0.0038304</v>
      </c>
      <c r="H32" s="61">
        <v>-0.0046</v>
      </c>
      <c r="I32" s="61">
        <v>-0.006862</v>
      </c>
      <c r="J32" s="61">
        <v>-0.00163068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11492.07</v>
      </c>
      <c r="I35" s="19">
        <v>0</v>
      </c>
      <c r="J35" s="19">
        <v>0</v>
      </c>
      <c r="K35" s="23">
        <f>SUM(B35:J35)</f>
        <v>11492.07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3929.04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2799.12</v>
      </c>
      <c r="F39" s="23">
        <f t="shared" si="8"/>
        <v>4716.56</v>
      </c>
      <c r="G39" s="23">
        <f t="shared" si="8"/>
        <v>6505.6</v>
      </c>
      <c r="H39" s="23">
        <f t="shared" si="8"/>
        <v>3642.28</v>
      </c>
      <c r="I39" s="23">
        <f t="shared" si="8"/>
        <v>1065.72</v>
      </c>
      <c r="J39" s="23">
        <f t="shared" si="8"/>
        <v>1831.84</v>
      </c>
      <c r="K39" s="23">
        <f aca="true" t="shared" si="9" ref="K39:K44">SUM(B39:J39)</f>
        <v>35515.439999999995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3929.04</v>
      </c>
      <c r="C43" s="64">
        <f>ROUND(C44*C45,2)</f>
        <v>5773.72</v>
      </c>
      <c r="D43" s="64">
        <f aca="true" t="shared" si="10" ref="D43:J43">ROUND(D44*D45,2)</f>
        <v>5251.56</v>
      </c>
      <c r="E43" s="64">
        <f t="shared" si="10"/>
        <v>2799.12</v>
      </c>
      <c r="F43" s="64">
        <f t="shared" si="10"/>
        <v>4716.56</v>
      </c>
      <c r="G43" s="64">
        <f t="shared" si="10"/>
        <v>6505.6</v>
      </c>
      <c r="H43" s="64">
        <f t="shared" si="10"/>
        <v>3642.28</v>
      </c>
      <c r="I43" s="64">
        <f t="shared" si="10"/>
        <v>1065.72</v>
      </c>
      <c r="J43" s="64">
        <f t="shared" si="10"/>
        <v>1831.84</v>
      </c>
      <c r="K43" s="64">
        <f t="shared" si="9"/>
        <v>35515.439999999995</v>
      </c>
    </row>
    <row r="44" spans="1:11" ht="17.25" customHeight="1">
      <c r="A44" s="65" t="s">
        <v>43</v>
      </c>
      <c r="B44" s="66">
        <v>918</v>
      </c>
      <c r="C44" s="66">
        <v>1349</v>
      </c>
      <c r="D44" s="66">
        <v>1227</v>
      </c>
      <c r="E44" s="66">
        <v>654</v>
      </c>
      <c r="F44" s="66">
        <v>1102</v>
      </c>
      <c r="G44" s="66">
        <v>1520</v>
      </c>
      <c r="H44" s="66">
        <v>851</v>
      </c>
      <c r="I44" s="66">
        <v>249</v>
      </c>
      <c r="J44" s="66">
        <v>428</v>
      </c>
      <c r="K44" s="66">
        <f t="shared" si="9"/>
        <v>8298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1519410.82</v>
      </c>
      <c r="C47" s="22">
        <f aca="true" t="shared" si="11" ref="C47:H47">+C48+C56</f>
        <v>2269426.5500000003</v>
      </c>
      <c r="D47" s="22">
        <f t="shared" si="11"/>
        <v>2683393.6800000006</v>
      </c>
      <c r="E47" s="22">
        <f t="shared" si="11"/>
        <v>1520815.01</v>
      </c>
      <c r="F47" s="22">
        <f t="shared" si="11"/>
        <v>1974203.37</v>
      </c>
      <c r="G47" s="22">
        <f t="shared" si="11"/>
        <v>2810574.7800000003</v>
      </c>
      <c r="H47" s="22">
        <f t="shared" si="11"/>
        <v>1502707.33</v>
      </c>
      <c r="I47" s="22">
        <f>+I48+I56</f>
        <v>588681.97</v>
      </c>
      <c r="J47" s="22">
        <f>+J48+J56</f>
        <v>861497.7899999999</v>
      </c>
      <c r="K47" s="22">
        <f>SUM(B47:J47)</f>
        <v>15730711.3</v>
      </c>
    </row>
    <row r="48" spans="1:11" ht="17.25" customHeight="1">
      <c r="A48" s="16" t="s">
        <v>46</v>
      </c>
      <c r="B48" s="23">
        <f>SUM(B49:B55)</f>
        <v>1501968.6300000001</v>
      </c>
      <c r="C48" s="23">
        <f aca="true" t="shared" si="12" ref="C48:H48">SUM(C49:C55)</f>
        <v>2247281.9800000004</v>
      </c>
      <c r="D48" s="23">
        <f t="shared" si="12"/>
        <v>2658047.7500000005</v>
      </c>
      <c r="E48" s="23">
        <f t="shared" si="12"/>
        <v>1499828.69</v>
      </c>
      <c r="F48" s="23">
        <f t="shared" si="12"/>
        <v>1952331.76</v>
      </c>
      <c r="G48" s="23">
        <f t="shared" si="12"/>
        <v>2782794.16</v>
      </c>
      <c r="H48" s="23">
        <f t="shared" si="12"/>
        <v>1484073.75</v>
      </c>
      <c r="I48" s="23">
        <f>SUM(I49:I55)</f>
        <v>588681.97</v>
      </c>
      <c r="J48" s="23">
        <f>SUM(J49:J55)</f>
        <v>848318.3899999999</v>
      </c>
      <c r="K48" s="23">
        <f aca="true" t="shared" si="13" ref="K48:K56">SUM(B48:J48)</f>
        <v>15563327.080000002</v>
      </c>
    </row>
    <row r="49" spans="1:11" ht="17.25" customHeight="1">
      <c r="A49" s="34" t="s">
        <v>47</v>
      </c>
      <c r="B49" s="23">
        <f aca="true" t="shared" si="14" ref="B49:H49">ROUND(B30*B7,2)</f>
        <v>1500973.83</v>
      </c>
      <c r="C49" s="23">
        <f t="shared" si="14"/>
        <v>2240524.62</v>
      </c>
      <c r="D49" s="23">
        <f t="shared" si="14"/>
        <v>2656761.22</v>
      </c>
      <c r="E49" s="23">
        <f t="shared" si="14"/>
        <v>1499145.92</v>
      </c>
      <c r="F49" s="23">
        <f t="shared" si="14"/>
        <v>1950866.45</v>
      </c>
      <c r="G49" s="23">
        <f t="shared" si="14"/>
        <v>2781127.68</v>
      </c>
      <c r="H49" s="23">
        <f t="shared" si="14"/>
        <v>1471621.22</v>
      </c>
      <c r="I49" s="23">
        <f>ROUND(I30*I7,2)</f>
        <v>588517.54</v>
      </c>
      <c r="J49" s="23">
        <f>ROUND(J30*J7,2)</f>
        <v>847006.44</v>
      </c>
      <c r="K49" s="23">
        <f t="shared" si="13"/>
        <v>15536544.92</v>
      </c>
    </row>
    <row r="50" spans="1:11" ht="17.25" customHeight="1">
      <c r="A50" s="34" t="s">
        <v>48</v>
      </c>
      <c r="B50" s="19">
        <v>0</v>
      </c>
      <c r="C50" s="23">
        <f>ROUND(C31*C7,2)</f>
        <v>4980.21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4980.21</v>
      </c>
    </row>
    <row r="51" spans="1:11" ht="17.25" customHeight="1">
      <c r="A51" s="67" t="s">
        <v>109</v>
      </c>
      <c r="B51" s="68">
        <f>ROUND(B32*B7,2)</f>
        <v>-2934.24</v>
      </c>
      <c r="C51" s="68">
        <f>ROUND(C32*C7,2)</f>
        <v>-3996.57</v>
      </c>
      <c r="D51" s="68">
        <f aca="true" t="shared" si="15" ref="D51:J51">ROUND(D32*D7,2)</f>
        <v>-3965.03</v>
      </c>
      <c r="E51" s="68">
        <f t="shared" si="15"/>
        <v>-2116.35</v>
      </c>
      <c r="F51" s="68">
        <f t="shared" si="15"/>
        <v>-3251.25</v>
      </c>
      <c r="G51" s="68">
        <f t="shared" si="15"/>
        <v>-4839.12</v>
      </c>
      <c r="H51" s="68">
        <f t="shared" si="15"/>
        <v>-2681.82</v>
      </c>
      <c r="I51" s="68">
        <f t="shared" si="15"/>
        <v>-901.29</v>
      </c>
      <c r="J51" s="68">
        <f t="shared" si="15"/>
        <v>-519.89</v>
      </c>
      <c r="K51" s="68">
        <f>SUM(B51:J51)</f>
        <v>-25205.56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11492.07</v>
      </c>
      <c r="I53" s="31">
        <f>+I35</f>
        <v>0</v>
      </c>
      <c r="J53" s="31">
        <f>+J35</f>
        <v>0</v>
      </c>
      <c r="K53" s="23">
        <f t="shared" si="13"/>
        <v>11492.07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3929.04</v>
      </c>
      <c r="C55" s="36">
        <v>5773.72</v>
      </c>
      <c r="D55" s="36">
        <v>5251.56</v>
      </c>
      <c r="E55" s="19">
        <v>2799.12</v>
      </c>
      <c r="F55" s="36">
        <v>4716.56</v>
      </c>
      <c r="G55" s="36">
        <v>6505.6</v>
      </c>
      <c r="H55" s="36">
        <v>3642.28</v>
      </c>
      <c r="I55" s="36">
        <v>1065.72</v>
      </c>
      <c r="J55" s="19">
        <v>1831.84</v>
      </c>
      <c r="K55" s="23">
        <f t="shared" si="13"/>
        <v>35515.439999999995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127205.82</v>
      </c>
      <c r="C60" s="35">
        <f t="shared" si="16"/>
        <v>-278747.49</v>
      </c>
      <c r="D60" s="35">
        <f t="shared" si="16"/>
        <v>-279618.3</v>
      </c>
      <c r="E60" s="35">
        <f t="shared" si="16"/>
        <v>-307767.01</v>
      </c>
      <c r="F60" s="35">
        <f t="shared" si="16"/>
        <v>43615.83999999997</v>
      </c>
      <c r="G60" s="35">
        <f t="shared" si="16"/>
        <v>-344684.24</v>
      </c>
      <c r="H60" s="35">
        <f t="shared" si="16"/>
        <v>-232603.92</v>
      </c>
      <c r="I60" s="35">
        <f t="shared" si="16"/>
        <v>-84713.12</v>
      </c>
      <c r="J60" s="35">
        <f t="shared" si="16"/>
        <v>-91957.94</v>
      </c>
      <c r="K60" s="35">
        <f>SUM(B60:J60)</f>
        <v>-1449270.3599999999</v>
      </c>
    </row>
    <row r="61" spans="1:11" ht="18.75" customHeight="1">
      <c r="A61" s="16" t="s">
        <v>78</v>
      </c>
      <c r="B61" s="35">
        <f aca="true" t="shared" si="17" ref="B61:J61">B62+B63+B64+B65+B66+B67</f>
        <v>-247825.91</v>
      </c>
      <c r="C61" s="35">
        <f t="shared" si="17"/>
        <v>-256796.27</v>
      </c>
      <c r="D61" s="35">
        <f t="shared" si="17"/>
        <v>-257473.22</v>
      </c>
      <c r="E61" s="35">
        <f t="shared" si="17"/>
        <v>-280283.87</v>
      </c>
      <c r="F61" s="35">
        <f t="shared" si="17"/>
        <v>-260948.43</v>
      </c>
      <c r="G61" s="35">
        <f t="shared" si="17"/>
        <v>-318115.31</v>
      </c>
      <c r="H61" s="35">
        <f t="shared" si="17"/>
        <v>-217904</v>
      </c>
      <c r="I61" s="35">
        <f t="shared" si="17"/>
        <v>-40106.5</v>
      </c>
      <c r="J61" s="35">
        <f t="shared" si="17"/>
        <v>-74763.5</v>
      </c>
      <c r="K61" s="35">
        <f aca="true" t="shared" si="18" ref="K61:K94">SUM(B61:J61)</f>
        <v>-1954217.01</v>
      </c>
    </row>
    <row r="62" spans="1:11" ht="18.75" customHeight="1">
      <c r="A62" s="12" t="s">
        <v>79</v>
      </c>
      <c r="B62" s="35">
        <f>-ROUND(B9*$D$3,2)</f>
        <v>-177908.5</v>
      </c>
      <c r="C62" s="35">
        <f aca="true" t="shared" si="19" ref="C62:J62">-ROUND(C9*$D$3,2)</f>
        <v>-248738</v>
      </c>
      <c r="D62" s="35">
        <f t="shared" si="19"/>
        <v>-224003.5</v>
      </c>
      <c r="E62" s="35">
        <f t="shared" si="19"/>
        <v>-163558.5</v>
      </c>
      <c r="F62" s="35">
        <f t="shared" si="19"/>
        <v>-183340.5</v>
      </c>
      <c r="G62" s="35">
        <f t="shared" si="19"/>
        <v>-239106</v>
      </c>
      <c r="H62" s="35">
        <f t="shared" si="19"/>
        <v>-217808.5</v>
      </c>
      <c r="I62" s="35">
        <f t="shared" si="19"/>
        <v>-40197.5</v>
      </c>
      <c r="J62" s="35">
        <f t="shared" si="19"/>
        <v>-74763.5</v>
      </c>
      <c r="K62" s="35">
        <f t="shared" si="18"/>
        <v>-1569424.5</v>
      </c>
    </row>
    <row r="63" spans="1:11" ht="18.75" customHeight="1">
      <c r="A63" s="12" t="s">
        <v>55</v>
      </c>
      <c r="B63" s="35">
        <v>157.5</v>
      </c>
      <c r="C63" s="35">
        <v>1662.5</v>
      </c>
      <c r="D63" s="35">
        <v>262.5</v>
      </c>
      <c r="E63" s="19">
        <v>0</v>
      </c>
      <c r="F63" s="35">
        <v>598.5</v>
      </c>
      <c r="G63" s="35">
        <v>1998.5</v>
      </c>
      <c r="H63" s="35">
        <v>28</v>
      </c>
      <c r="I63" s="35">
        <v>91</v>
      </c>
      <c r="J63" s="19">
        <v>0</v>
      </c>
      <c r="K63" s="35">
        <f t="shared" si="18"/>
        <v>4798.5</v>
      </c>
    </row>
    <row r="64" spans="1:11" ht="18.75" customHeight="1">
      <c r="A64" s="12" t="s">
        <v>103</v>
      </c>
      <c r="B64" s="35">
        <v>-476</v>
      </c>
      <c r="C64" s="35">
        <v>-189</v>
      </c>
      <c r="D64" s="35">
        <v>-290.5</v>
      </c>
      <c r="E64" s="35">
        <v>-826</v>
      </c>
      <c r="F64" s="35">
        <v>-406</v>
      </c>
      <c r="G64" s="35">
        <v>-318.5</v>
      </c>
      <c r="H64" s="19">
        <v>0</v>
      </c>
      <c r="I64" s="19">
        <v>0</v>
      </c>
      <c r="J64" s="19">
        <v>0</v>
      </c>
      <c r="K64" s="35">
        <f t="shared" si="18"/>
        <v>-2506</v>
      </c>
    </row>
    <row r="65" spans="1:11" ht="18.75" customHeight="1">
      <c r="A65" s="12" t="s">
        <v>110</v>
      </c>
      <c r="B65" s="35">
        <v>-3969</v>
      </c>
      <c r="C65" s="35">
        <v>-1470</v>
      </c>
      <c r="D65" s="35">
        <v>-2278.5</v>
      </c>
      <c r="E65" s="19">
        <v>-2964.5</v>
      </c>
      <c r="F65" s="35">
        <v>-1127</v>
      </c>
      <c r="G65" s="35">
        <v>-1004.5</v>
      </c>
      <c r="H65" s="35">
        <v>-24.5</v>
      </c>
      <c r="I65" s="19">
        <v>0</v>
      </c>
      <c r="J65" s="19">
        <v>0</v>
      </c>
      <c r="K65" s="35">
        <f t="shared" si="18"/>
        <v>-12838</v>
      </c>
    </row>
    <row r="66" spans="1:11" ht="18.75" customHeight="1">
      <c r="A66" s="12" t="s">
        <v>56</v>
      </c>
      <c r="B66" s="35">
        <v>-65629.91</v>
      </c>
      <c r="C66" s="35">
        <v>-8061.77</v>
      </c>
      <c r="D66" s="35">
        <v>-31163.22</v>
      </c>
      <c r="E66" s="47">
        <v>-112934.87</v>
      </c>
      <c r="F66" s="47">
        <v>-76673.43</v>
      </c>
      <c r="G66" s="47">
        <v>-79684.81</v>
      </c>
      <c r="H66" s="35">
        <v>-99</v>
      </c>
      <c r="I66" s="19">
        <v>0</v>
      </c>
      <c r="J66" s="19">
        <v>0</v>
      </c>
      <c r="K66" s="35">
        <f t="shared" si="18"/>
        <v>-374247.01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-15208.27</v>
      </c>
      <c r="C68" s="35">
        <f t="shared" si="20"/>
        <v>-21951.22</v>
      </c>
      <c r="D68" s="35">
        <f t="shared" si="20"/>
        <v>-22145.08</v>
      </c>
      <c r="E68" s="35">
        <f t="shared" si="20"/>
        <v>-27483.14</v>
      </c>
      <c r="F68" s="35">
        <f t="shared" si="20"/>
        <v>-20190.7</v>
      </c>
      <c r="G68" s="35">
        <f t="shared" si="20"/>
        <v>-26568.93</v>
      </c>
      <c r="H68" s="35">
        <f t="shared" si="20"/>
        <v>-14699.92</v>
      </c>
      <c r="I68" s="35">
        <f t="shared" si="20"/>
        <v>-44606.619999999995</v>
      </c>
      <c r="J68" s="35">
        <f t="shared" si="20"/>
        <v>-17194.44</v>
      </c>
      <c r="K68" s="35">
        <f t="shared" si="18"/>
        <v>-210048.32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-14814.51</v>
      </c>
      <c r="C73" s="35">
        <v>-21505.91</v>
      </c>
      <c r="D73" s="35">
        <v>-20330.39</v>
      </c>
      <c r="E73" s="35">
        <v>-14256.9</v>
      </c>
      <c r="F73" s="35">
        <v>-19591.93</v>
      </c>
      <c r="G73" s="35">
        <v>-29855.09</v>
      </c>
      <c r="H73" s="35">
        <v>-14618.6</v>
      </c>
      <c r="I73" s="35">
        <v>-5139.11</v>
      </c>
      <c r="J73" s="35">
        <v>-10594.71</v>
      </c>
      <c r="K73" s="48">
        <f t="shared" si="18"/>
        <v>-150707.14999999997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-393.76</v>
      </c>
      <c r="C91" s="35">
        <v>-295.32</v>
      </c>
      <c r="D91" s="35">
        <v>-693.36</v>
      </c>
      <c r="E91" s="35">
        <v>-603.48</v>
      </c>
      <c r="F91" s="35">
        <v>-205.44</v>
      </c>
      <c r="G91" s="35">
        <v>3304.16</v>
      </c>
      <c r="H91" s="35">
        <v>-81.32</v>
      </c>
      <c r="I91" s="35">
        <v>0</v>
      </c>
      <c r="J91" s="35">
        <v>8821.08</v>
      </c>
      <c r="K91" s="35">
        <f t="shared" si="18"/>
        <v>9852.56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-12622.76</v>
      </c>
      <c r="F92" s="19">
        <v>0</v>
      </c>
      <c r="G92" s="19">
        <v>0</v>
      </c>
      <c r="H92" s="19">
        <v>0</v>
      </c>
      <c r="I92" s="48">
        <v>-7417.39</v>
      </c>
      <c r="J92" s="48">
        <v>-15420.81</v>
      </c>
      <c r="K92" s="48">
        <f t="shared" si="18"/>
        <v>-35460.96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35">
        <v>390240</v>
      </c>
      <c r="C94" s="19">
        <v>0</v>
      </c>
      <c r="D94" s="19">
        <v>0</v>
      </c>
      <c r="E94" s="19">
        <v>0</v>
      </c>
      <c r="F94" s="35">
        <v>324754.97</v>
      </c>
      <c r="G94" s="19">
        <v>0</v>
      </c>
      <c r="H94" s="19">
        <v>0</v>
      </c>
      <c r="I94" s="19">
        <v>0</v>
      </c>
      <c r="J94" s="19">
        <v>0</v>
      </c>
      <c r="K94" s="48">
        <f t="shared" si="18"/>
        <v>714994.97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1646616.6400000001</v>
      </c>
      <c r="C97" s="24">
        <f t="shared" si="21"/>
        <v>1990679.0600000005</v>
      </c>
      <c r="D97" s="24">
        <f t="shared" si="21"/>
        <v>2403775.3800000004</v>
      </c>
      <c r="E97" s="24">
        <f t="shared" si="21"/>
        <v>1213048</v>
      </c>
      <c r="F97" s="24">
        <f t="shared" si="21"/>
        <v>2017819.2100000002</v>
      </c>
      <c r="G97" s="24">
        <f t="shared" si="21"/>
        <v>2465890.54</v>
      </c>
      <c r="H97" s="24">
        <f t="shared" si="21"/>
        <v>1270103.4100000001</v>
      </c>
      <c r="I97" s="24">
        <f>+I98+I99</f>
        <v>503968.85</v>
      </c>
      <c r="J97" s="24">
        <f>+J98+J99</f>
        <v>769539.85</v>
      </c>
      <c r="K97" s="48">
        <f>SUM(B97:J97)</f>
        <v>14281440.940000001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1629174.4500000002</v>
      </c>
      <c r="C98" s="24">
        <f t="shared" si="22"/>
        <v>1968534.4900000005</v>
      </c>
      <c r="D98" s="24">
        <f t="shared" si="22"/>
        <v>2378429.45</v>
      </c>
      <c r="E98" s="24">
        <f t="shared" si="22"/>
        <v>1192061.68</v>
      </c>
      <c r="F98" s="24">
        <f t="shared" si="22"/>
        <v>1995947.6</v>
      </c>
      <c r="G98" s="24">
        <f t="shared" si="22"/>
        <v>2438109.92</v>
      </c>
      <c r="H98" s="24">
        <f t="shared" si="22"/>
        <v>1251469.83</v>
      </c>
      <c r="I98" s="24">
        <f t="shared" si="22"/>
        <v>503968.85</v>
      </c>
      <c r="J98" s="24">
        <f t="shared" si="22"/>
        <v>756360.45</v>
      </c>
      <c r="K98" s="48">
        <f>SUM(B98:J98)</f>
        <v>14114056.719999999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14281440.939999996</v>
      </c>
      <c r="L105" s="54"/>
    </row>
    <row r="106" spans="1:11" ht="18.75" customHeight="1">
      <c r="A106" s="26" t="s">
        <v>74</v>
      </c>
      <c r="B106" s="27">
        <v>168830.91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168830.91</v>
      </c>
    </row>
    <row r="107" spans="1:11" ht="18.75" customHeight="1">
      <c r="A107" s="26" t="s">
        <v>75</v>
      </c>
      <c r="B107" s="27">
        <v>1477785.73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1477785.73</v>
      </c>
    </row>
    <row r="108" spans="1:11" ht="18.75" customHeight="1">
      <c r="A108" s="26" t="s">
        <v>76</v>
      </c>
      <c r="B108" s="40">
        <v>0</v>
      </c>
      <c r="C108" s="27">
        <f>+C97</f>
        <v>1990679.0600000005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1990679.0600000005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2403775.3800000004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2403775.3800000004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1213048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1213048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365816.38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365816.38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885279.65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885279.65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766723.18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766723.18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722085.29</v>
      </c>
      <c r="H114" s="40">
        <v>0</v>
      </c>
      <c r="I114" s="40">
        <v>0</v>
      </c>
      <c r="J114" s="40">
        <v>0</v>
      </c>
      <c r="K114" s="41">
        <f t="shared" si="24"/>
        <v>722085.29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57343.99</v>
      </c>
      <c r="H115" s="40">
        <v>0</v>
      </c>
      <c r="I115" s="40">
        <v>0</v>
      </c>
      <c r="J115" s="40">
        <v>0</v>
      </c>
      <c r="K115" s="41">
        <f t="shared" si="24"/>
        <v>57343.99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389482.78</v>
      </c>
      <c r="H116" s="40">
        <v>0</v>
      </c>
      <c r="I116" s="40">
        <v>0</v>
      </c>
      <c r="J116" s="40">
        <v>0</v>
      </c>
      <c r="K116" s="41">
        <f t="shared" si="24"/>
        <v>389482.78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366588.87</v>
      </c>
      <c r="H117" s="40">
        <v>0</v>
      </c>
      <c r="I117" s="40">
        <v>0</v>
      </c>
      <c r="J117" s="40">
        <v>0</v>
      </c>
      <c r="K117" s="41">
        <f t="shared" si="24"/>
        <v>366588.87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930389.62</v>
      </c>
      <c r="H118" s="40">
        <v>0</v>
      </c>
      <c r="I118" s="40">
        <v>0</v>
      </c>
      <c r="J118" s="40">
        <v>0</v>
      </c>
      <c r="K118" s="41">
        <f t="shared" si="24"/>
        <v>930389.62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468725.32</v>
      </c>
      <c r="I119" s="40">
        <v>0</v>
      </c>
      <c r="J119" s="40">
        <v>0</v>
      </c>
      <c r="K119" s="41">
        <f t="shared" si="24"/>
        <v>468725.32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801378.09</v>
      </c>
      <c r="I120" s="40">
        <v>0</v>
      </c>
      <c r="J120" s="40">
        <v>0</v>
      </c>
      <c r="K120" s="41">
        <f t="shared" si="24"/>
        <v>801378.09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503968.85</v>
      </c>
      <c r="J121" s="40">
        <v>0</v>
      </c>
      <c r="K121" s="41">
        <f t="shared" si="24"/>
        <v>503968.85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769539.84</v>
      </c>
      <c r="K122" s="44">
        <f t="shared" si="24"/>
        <v>769539.84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0.010000000009313226</v>
      </c>
      <c r="K123" s="51"/>
    </row>
    <row r="124" ht="18.75" customHeight="1">
      <c r="A124" s="3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2015-04-08T18:45:00Z</dcterms:modified>
  <cp:category/>
  <cp:version/>
  <cp:contentType/>
  <cp:contentStatus/>
</cp:coreProperties>
</file>