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Gestão!$E$1:$Y$76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Y3" i="1"/>
  <c r="Y4"/>
  <c r="Y12"/>
  <c r="Y13"/>
  <c r="Y14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42"/>
  <c r="Y43"/>
  <c r="Y44"/>
  <c r="Y46"/>
  <c r="Y45" s="1"/>
  <c r="Y47"/>
  <c r="Y49"/>
  <c r="Y50"/>
  <c r="Y51"/>
  <c r="Y53"/>
  <c r="Y54"/>
  <c r="Y55"/>
  <c r="Y56"/>
  <c r="Y57"/>
  <c r="Y60"/>
  <c r="Y62"/>
  <c r="Y63"/>
  <c r="Y67"/>
  <c r="Y68"/>
  <c r="Y66" s="1"/>
  <c r="Y73"/>
  <c r="Y74"/>
  <c r="Y75"/>
  <c r="Y48" l="1"/>
  <c r="Y15"/>
  <c r="Y11" s="1"/>
  <c r="Y72"/>
  <c r="Y70" s="1"/>
  <c r="Y52"/>
  <c r="Y41"/>
  <c r="Y64"/>
  <c r="Y5" l="1"/>
  <c r="Y39"/>
  <c r="U72" l="1"/>
  <c r="U70" s="1"/>
  <c r="U66"/>
  <c r="U52"/>
  <c r="U48"/>
  <c r="U45"/>
  <c r="U41"/>
  <c r="U11"/>
  <c r="T72"/>
  <c r="T70" s="1"/>
  <c r="T52"/>
  <c r="T41"/>
  <c r="T11"/>
  <c r="S52"/>
  <c r="S48"/>
  <c r="S45"/>
  <c r="R52"/>
  <c r="R41"/>
  <c r="P11"/>
  <c r="E4"/>
  <c r="U39" l="1"/>
  <c r="P66"/>
  <c r="R45"/>
  <c r="R72"/>
  <c r="R70" s="1"/>
  <c r="S66"/>
  <c r="Q11"/>
  <c r="Q45"/>
  <c r="Q48"/>
  <c r="Q52"/>
  <c r="Q66"/>
  <c r="T45"/>
  <c r="T66"/>
  <c r="R48"/>
  <c r="T48"/>
  <c r="T39" s="1"/>
  <c r="H45"/>
  <c r="I66"/>
  <c r="Q72"/>
  <c r="Q70" s="1"/>
  <c r="S72"/>
  <c r="S70" s="1"/>
  <c r="R66"/>
  <c r="N11"/>
  <c r="N66"/>
  <c r="R11"/>
  <c r="S11"/>
  <c r="S41"/>
  <c r="S39" s="1"/>
  <c r="O41"/>
  <c r="P45"/>
  <c r="P72"/>
  <c r="P70" s="1"/>
  <c r="H72"/>
  <c r="H70" s="1"/>
  <c r="R39"/>
  <c r="P48"/>
  <c r="P41"/>
  <c r="P52"/>
  <c r="N41"/>
  <c r="Q41"/>
  <c r="K45"/>
  <c r="O45"/>
  <c r="O66"/>
  <c r="O72"/>
  <c r="O70" s="1"/>
  <c r="L66"/>
  <c r="N48"/>
  <c r="K66"/>
  <c r="N52"/>
  <c r="N72"/>
  <c r="N70" s="1"/>
  <c r="I52"/>
  <c r="M52"/>
  <c r="O11"/>
  <c r="K72"/>
  <c r="K70" s="1"/>
  <c r="M41"/>
  <c r="O52"/>
  <c r="L52"/>
  <c r="M72"/>
  <c r="M70" s="1"/>
  <c r="I41"/>
  <c r="K52"/>
  <c r="L45"/>
  <c r="M48"/>
  <c r="N45"/>
  <c r="O48"/>
  <c r="H48"/>
  <c r="J52"/>
  <c r="J66"/>
  <c r="L41"/>
  <c r="I11"/>
  <c r="J72"/>
  <c r="J70" s="1"/>
  <c r="L72"/>
  <c r="L70" s="1"/>
  <c r="M11"/>
  <c r="M45"/>
  <c r="M66"/>
  <c r="G45"/>
  <c r="J41"/>
  <c r="H41"/>
  <c r="I72"/>
  <c r="I70" s="1"/>
  <c r="K41"/>
  <c r="L11"/>
  <c r="L48"/>
  <c r="I48"/>
  <c r="H52"/>
  <c r="J45"/>
  <c r="H66"/>
  <c r="J11"/>
  <c r="I45"/>
  <c r="J48"/>
  <c r="K11"/>
  <c r="K48"/>
  <c r="G48"/>
  <c r="G52"/>
  <c r="H11"/>
  <c r="G72"/>
  <c r="G70" s="1"/>
  <c r="D66"/>
  <c r="G11"/>
  <c r="D45"/>
  <c r="D48"/>
  <c r="G66"/>
  <c r="D52"/>
  <c r="D11"/>
  <c r="G41"/>
  <c r="D72"/>
  <c r="D70" s="1"/>
  <c r="D64" s="1"/>
  <c r="E63" s="1"/>
  <c r="D41"/>
  <c r="Q39" l="1"/>
  <c r="P39"/>
  <c r="O39"/>
  <c r="N39"/>
  <c r="I39"/>
  <c r="H39"/>
  <c r="L39"/>
  <c r="G39"/>
  <c r="M39"/>
  <c r="J39"/>
  <c r="K39"/>
  <c r="D39"/>
  <c r="F66" l="1"/>
  <c r="F72"/>
  <c r="F70" s="1"/>
  <c r="F48"/>
  <c r="F11"/>
  <c r="F41"/>
  <c r="F52"/>
  <c r="F45"/>
  <c r="F39" l="1"/>
  <c r="E66"/>
  <c r="E52"/>
  <c r="E41"/>
  <c r="E45"/>
  <c r="E11"/>
  <c r="E72"/>
  <c r="E70" s="1"/>
  <c r="E48"/>
  <c r="E64" l="1"/>
  <c r="F63" s="1"/>
  <c r="F64" s="1"/>
  <c r="G63" s="1"/>
  <c r="G64" s="1"/>
  <c r="H63" s="1"/>
  <c r="H64" s="1"/>
  <c r="I63" s="1"/>
  <c r="I64" s="1"/>
  <c r="J63" s="1"/>
  <c r="J64" s="1"/>
  <c r="K63" s="1"/>
  <c r="K64" s="1"/>
  <c r="L63" s="1"/>
  <c r="L64" s="1"/>
  <c r="M63" s="1"/>
  <c r="M64" s="1"/>
  <c r="N63" s="1"/>
  <c r="N64" s="1"/>
  <c r="O63" s="1"/>
  <c r="O64" s="1"/>
  <c r="P63" s="1"/>
  <c r="P64" s="1"/>
  <c r="Q63" s="1"/>
  <c r="Q64" s="1"/>
  <c r="R63" s="1"/>
  <c r="R64" s="1"/>
  <c r="S63" s="1"/>
  <c r="S64" s="1"/>
  <c r="T63" s="1"/>
  <c r="T64" s="1"/>
  <c r="U63" s="1"/>
  <c r="U64" s="1"/>
  <c r="E39"/>
  <c r="E5" s="1"/>
  <c r="F4" s="1"/>
  <c r="F5" s="1"/>
  <c r="G4" s="1"/>
  <c r="G5" s="1"/>
  <c r="H4" s="1"/>
  <c r="H5" s="1"/>
  <c r="I4" s="1"/>
  <c r="I5" s="1"/>
  <c r="J4" s="1"/>
  <c r="J5" s="1"/>
  <c r="K4" s="1"/>
  <c r="K5" s="1"/>
  <c r="L4" s="1"/>
  <c r="L5" s="1"/>
  <c r="M4" s="1"/>
  <c r="M5" s="1"/>
  <c r="N4" s="1"/>
  <c r="N5" s="1"/>
  <c r="O4" s="1"/>
  <c r="O5" s="1"/>
  <c r="P4" s="1"/>
  <c r="P5" s="1"/>
  <c r="Q4" s="1"/>
  <c r="Q5" s="1"/>
  <c r="R4" s="1"/>
  <c r="R5" s="1"/>
  <c r="S4" s="1"/>
  <c r="S5" s="1"/>
  <c r="T4" s="1"/>
  <c r="T5" s="1"/>
  <c r="U4" s="1"/>
  <c r="U5" s="1"/>
  <c r="C61" l="1"/>
  <c r="C76"/>
</calcChain>
</file>

<file path=xl/sharedStrings.xml><?xml version="1.0" encoding="utf-8"?>
<sst xmlns="http://schemas.openxmlformats.org/spreadsheetml/2006/main" count="169" uniqueCount="73">
  <si>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</si>
  <si>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</si>
  <si>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</si>
  <si>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</si>
  <si>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</si>
  <si>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</si>
  <si>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</si>
  <si>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</si>
  <si>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</si>
  <si>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</si>
  <si>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</si>
  <si>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</si>
  <si>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</si>
  <si>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</si>
  <si>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</si>
  <si>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</si>
  <si>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</si>
  <si>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</si>
  <si>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</si>
  <si>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</si>
  <si>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</si>
  <si>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</si>
  <si>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</si>
  <si>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</si>
  <si>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/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</si>
  <si>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</si>
  <si>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</si>
  <si>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</si>
  <si>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</si>
  <si>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</si>
  <si>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r>
      <t>Receita Emprést.</t>
    </r>
    <r>
      <rPr>
        <b/>
        <sz val="10"/>
        <color indexed="10"/>
        <rFont val="Arial"/>
        <family val="2"/>
      </rPr>
      <t xml:space="preserve"> / Devolução </t>
    </r>
    <r>
      <rPr>
        <b/>
        <sz val="10"/>
        <rFont val="Arial"/>
        <family val="2"/>
      </rPr>
      <t>p/Sistema</t>
    </r>
  </si>
  <si>
    <t>Recurso PMSP - Operação Man. Sist. Mun.Tran. Col.</t>
  </si>
  <si>
    <t>Recurso PMSP - Aumento Capital</t>
  </si>
  <si>
    <t>Outros</t>
  </si>
  <si>
    <t>A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</si>
  <si>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</si>
  <si>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</si>
  <si>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</si>
  <si>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</si>
  <si>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</si>
  <si>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</si>
  <si>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</si>
  <si>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</si>
  <si>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818/822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</si>
  <si>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</si>
  <si>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</si>
  <si>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</si>
  <si>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</si>
  <si>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</si>
  <si>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</si>
  <si>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</si>
  <si>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</si>
  <si>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Pendente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</si>
  <si>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</si>
  <si>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</si>
  <si>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</si>
  <si>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</si>
  <si>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</si>
  <si>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</si>
  <si>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</si>
  <si>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</si>
  <si>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</si>
  <si>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</si>
  <si>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</si>
  <si>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</si>
  <si>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</si>
  <si>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</si>
  <si>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qua</t>
  </si>
  <si>
    <t>qui</t>
  </si>
  <si>
    <t>seg</t>
  </si>
  <si>
    <t>ter</t>
  </si>
  <si>
    <t>sex</t>
  </si>
  <si>
    <t>REAL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</si>
</sst>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5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4" fillId="0" borderId="0" xfId="1" applyFont="1" applyAlignment="1">
      <alignment horizontal="left"/>
    </xf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4" fillId="0" borderId="0" xfId="1" applyFont="1" applyAlignment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4" fillId="2" borderId="0" xfId="1" applyFont="1" applyFill="1" applyAlignment="1">
      <alignment horizontal="lef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0" fontId="4" fillId="0" borderId="0" xfId="1" applyFont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4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257175</xdr:rowOff>
    </xdr:from>
    <xdr:to>
      <xdr:col>9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386924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55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1015573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1015573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684067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684067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807755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807755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883955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883955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807755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807755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883955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883955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807755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807755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903005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883955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883955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979205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463122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463122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463122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463122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386922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386922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463122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463122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472647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199157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199157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558374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558374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558374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558374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482174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303901</xdr:rowOff>
    </xdr:from>
    <xdr:to>
      <xdr:col>6</xdr:col>
      <xdr:colOff>386922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558374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161924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161924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350556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255306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255306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255306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350556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255306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350556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255306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255306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255306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350556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255306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179106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274356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179106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350556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255306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255306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160054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160054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160054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160054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83854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83854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160054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160054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262332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262332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593837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593837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262331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262331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386019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386019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462219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462219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386019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386019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462219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462219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386019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386019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481269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462219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462219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557469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41386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41386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41386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41386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1048280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1048280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41386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41386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50911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860515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860515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823283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823283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136638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136638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136638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136638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60438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6</xdr:col>
      <xdr:colOff>1048280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136638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823282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823282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1011914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916664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916664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916664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1011914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916664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1011914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916664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916664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916664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1011914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916664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840464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935714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840464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1011914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916664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916664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821412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821412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821412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821412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745212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745212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821412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821412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684070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684070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1015575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1015575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807757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807757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883957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883957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807757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807757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883957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883957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807757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807757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903007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883957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883957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979207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386924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386924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463124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463124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472649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199159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199159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161927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161927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386926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386926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558376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463126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463126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463126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558376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463126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386926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386926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558376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463126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463126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463126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558376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463126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386926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386926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482176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303901</xdr:rowOff>
    </xdr:from>
    <xdr:to>
      <xdr:col>6</xdr:col>
      <xdr:colOff>386924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558376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463126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350558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255308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255308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255308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350558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255308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350558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255308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255308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255308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350558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255308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179108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274358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179108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350558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255308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255308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160056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160056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160056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160056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83856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83856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160056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160056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303901</xdr:rowOff>
    </xdr:from>
    <xdr:to>
      <xdr:col>7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303901</xdr:rowOff>
    </xdr:from>
    <xdr:to>
      <xdr:col>7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303901</xdr:rowOff>
    </xdr:from>
    <xdr:to>
      <xdr:col>7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160056</xdr:colOff>
      <xdr:row>4</xdr:row>
      <xdr:rowOff>238126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1015573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1015573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684067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684067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807755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807755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883955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883955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807755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807755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883955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883955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807755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807755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903005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883955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883955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979205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463122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463122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463122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463122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386922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386922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463122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463122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472647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199157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199157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386924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386924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558374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463124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463124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463124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558374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463124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386924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386924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558374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463124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463124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463124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558374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463124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386924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386924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482174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303901</xdr:rowOff>
    </xdr:from>
    <xdr:to>
      <xdr:col>8</xdr:col>
      <xdr:colOff>386922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558374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463124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161924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161924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350556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255306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255306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255306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350556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255306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350556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255306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255306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255306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350556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255306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179106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274356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179106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350556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255306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255306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160054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160054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160054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160054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83854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83854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160054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160054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X111"/>
  <sheetViews>
    <sheetView showGridLines="0" tabSelected="1" zoomScale="90" zoomScaleNormal="90" zoomScaleSheetLayoutView="50" workbookViewId="0">
      <pane xSplit="3" ySplit="5" topLeftCell="S6" activePane="bottomRight" state="frozen"/>
      <selection pane="topRight" activeCell="D1" sqref="D1"/>
      <selection pane="bottomLeft" activeCell="A6" sqref="A6"/>
      <selection pane="bottomRight" activeCell="Y1" sqref="Y1"/>
    </sheetView>
  </sheetViews>
  <sheetFormatPr defaultColWidth="9" defaultRowHeight="17"/>
  <cols>
    <col min="1" max="1" width="3.875" style="6" customWidth="1"/>
    <col min="2" max="2" width="9.75" style="5" customWidth="1"/>
    <col min="3" max="3" width="56.625" style="4" customWidth="1"/>
    <col min="4" max="25" width="15.625" style="1" customWidth="1"/>
    <col min="26" max="26" width="11" style="1" bestFit="1" customWidth="1"/>
    <col min="27" max="27" width="11.125" style="1" bestFit="1" customWidth="1"/>
    <col min="28" max="16384" width="9" style="1"/>
  </cols>
  <sheetData>
    <row r="1" spans="1:27" s="11" customFormat="1" ht="25" customHeight="1">
      <c r="A1" s="42"/>
      <c r="B1" s="5"/>
      <c r="C1" s="53" t="s">
        <v>65</v>
      </c>
      <c r="D1" s="52" t="s">
        <v>64</v>
      </c>
      <c r="E1" s="89">
        <v>42095</v>
      </c>
      <c r="F1" s="89">
        <v>42096</v>
      </c>
      <c r="G1" s="89">
        <v>42100</v>
      </c>
      <c r="H1" s="89">
        <v>42101</v>
      </c>
      <c r="I1" s="89">
        <v>42102</v>
      </c>
      <c r="J1" s="89">
        <v>42103</v>
      </c>
      <c r="K1" s="89">
        <v>42104</v>
      </c>
      <c r="L1" s="89">
        <v>42107</v>
      </c>
      <c r="M1" s="89">
        <v>42108</v>
      </c>
      <c r="N1" s="89">
        <v>42109</v>
      </c>
      <c r="O1" s="89">
        <v>42110</v>
      </c>
      <c r="P1" s="89">
        <v>42111</v>
      </c>
      <c r="Q1" s="89">
        <v>42114</v>
      </c>
      <c r="R1" s="89">
        <v>42116</v>
      </c>
      <c r="S1" s="89">
        <v>42117</v>
      </c>
      <c r="T1" s="89">
        <v>42118</v>
      </c>
      <c r="U1" s="89">
        <v>42121</v>
      </c>
      <c r="V1" s="89">
        <v>42122</v>
      </c>
      <c r="W1" s="89">
        <v>42123</v>
      </c>
      <c r="X1" s="89">
        <v>42124</v>
      </c>
      <c r="Y1" s="52" t="s">
        <v>64</v>
      </c>
    </row>
    <row r="2" spans="1:27" s="11" customFormat="1" ht="25" customHeight="1">
      <c r="A2" s="42"/>
      <c r="B2" s="5"/>
      <c r="C2" s="93">
        <v>42095</v>
      </c>
      <c r="D2" s="51" t="s">
        <v>66</v>
      </c>
      <c r="E2" s="50" t="s">
        <v>67</v>
      </c>
      <c r="F2" s="50" t="s">
        <v>68</v>
      </c>
      <c r="G2" s="50" t="s">
        <v>69</v>
      </c>
      <c r="H2" s="50" t="s">
        <v>70</v>
      </c>
      <c r="I2" s="50" t="s">
        <v>67</v>
      </c>
      <c r="J2" s="50" t="s">
        <v>68</v>
      </c>
      <c r="K2" s="50" t="s">
        <v>71</v>
      </c>
      <c r="L2" s="50" t="s">
        <v>69</v>
      </c>
      <c r="M2" s="50" t="s">
        <v>70</v>
      </c>
      <c r="N2" s="50" t="s">
        <v>67</v>
      </c>
      <c r="O2" s="50" t="s">
        <v>68</v>
      </c>
      <c r="P2" s="50" t="s">
        <v>71</v>
      </c>
      <c r="Q2" s="50" t="s">
        <v>69</v>
      </c>
      <c r="R2" s="50" t="s">
        <v>67</v>
      </c>
      <c r="S2" s="50" t="s">
        <v>68</v>
      </c>
      <c r="T2" s="50" t="s">
        <v>71</v>
      </c>
      <c r="U2" s="50" t="s">
        <v>69</v>
      </c>
      <c r="V2" s="50" t="s">
        <v>70</v>
      </c>
      <c r="W2" s="50" t="s">
        <v>67</v>
      </c>
      <c r="X2" s="50" t="s">
        <v>68</v>
      </c>
      <c r="Y2" s="51" t="s">
        <v>10</v>
      </c>
    </row>
    <row r="3" spans="1:27" s="9" customFormat="1" ht="25" customHeight="1" thickBot="1">
      <c r="A3" s="14"/>
      <c r="B3" s="5"/>
      <c r="C3" s="6"/>
      <c r="D3" s="95">
        <v>42064</v>
      </c>
      <c r="E3" s="92" t="s">
        <v>72</v>
      </c>
      <c r="F3" s="92" t="s">
        <v>72</v>
      </c>
      <c r="G3" s="92" t="s">
        <v>72</v>
      </c>
      <c r="H3" s="92" t="s">
        <v>72</v>
      </c>
      <c r="I3" s="92" t="s">
        <v>72</v>
      </c>
      <c r="J3" s="92" t="s">
        <v>72</v>
      </c>
      <c r="K3" s="92" t="s">
        <v>72</v>
      </c>
      <c r="L3" s="92" t="s">
        <v>72</v>
      </c>
      <c r="M3" s="92" t="s">
        <v>72</v>
      </c>
      <c r="N3" s="92" t="s">
        <v>72</v>
      </c>
      <c r="O3" s="92" t="s">
        <v>72</v>
      </c>
      <c r="P3" s="92" t="s">
        <v>72</v>
      </c>
      <c r="Q3" s="92" t="s">
        <v>72</v>
      </c>
      <c r="R3" s="92" t="s">
        <v>72</v>
      </c>
      <c r="S3" s="92" t="s">
        <v>72</v>
      </c>
      <c r="T3" s="92" t="s">
        <v>72</v>
      </c>
      <c r="U3" s="92" t="s">
        <v>72</v>
      </c>
      <c r="V3" s="92" t="s">
        <v>72</v>
      </c>
      <c r="W3" s="92" t="s">
        <v>72</v>
      </c>
      <c r="X3" s="92" t="s">
        <v>72</v>
      </c>
      <c r="Y3" s="49">
        <f>+X1</f>
        <v>42124</v>
      </c>
    </row>
    <row r="4" spans="1:27" s="2" customFormat="1" ht="25" customHeight="1">
      <c r="A4" s="26"/>
      <c r="B4" s="5"/>
      <c r="C4" s="48" t="s">
        <v>63</v>
      </c>
      <c r="D4" s="88">
        <v>0</v>
      </c>
      <c r="E4" s="46">
        <f>+D5</f>
        <v>1768353.617000021</v>
      </c>
      <c r="F4" s="46">
        <f>+E5</f>
        <v>5495218.2970000217</v>
      </c>
      <c r="G4" s="46">
        <f t="shared" ref="G4" si="0">+F5</f>
        <v>2116876.197000022</v>
      </c>
      <c r="H4" s="46">
        <f t="shared" ref="H4" si="1">+G5</f>
        <v>1708956.4770000218</v>
      </c>
      <c r="I4" s="46">
        <f t="shared" ref="I4" si="2">+H5</f>
        <v>8764627.6370000225</v>
      </c>
      <c r="J4" s="46">
        <f t="shared" ref="J4" si="3">+I5</f>
        <v>8335100.6070000231</v>
      </c>
      <c r="K4" s="46">
        <f t="shared" ref="K4" si="4">+J5</f>
        <v>3033741.4270000234</v>
      </c>
      <c r="L4" s="46">
        <f t="shared" ref="L4" si="5">+K5</f>
        <v>6331478.2970000226</v>
      </c>
      <c r="M4" s="46">
        <f t="shared" ref="M4" si="6">+L5</f>
        <v>4786199.2070000228</v>
      </c>
      <c r="N4" s="46">
        <f t="shared" ref="N4" si="7">+M5</f>
        <v>1658997.5070000226</v>
      </c>
      <c r="O4" s="46">
        <f t="shared" ref="O4" si="8">+N5</f>
        <v>1336861.3270000224</v>
      </c>
      <c r="P4" s="46">
        <f t="shared" ref="P4" si="9">+O5</f>
        <v>1156947.6970000225</v>
      </c>
      <c r="Q4" s="46">
        <f t="shared" ref="Q4" si="10">+P5</f>
        <v>7984255.1770000225</v>
      </c>
      <c r="R4" s="46">
        <f t="shared" ref="R4" si="11">+Q5</f>
        <v>2091056.8970000222</v>
      </c>
      <c r="S4" s="46">
        <f t="shared" ref="S4" si="12">+R5</f>
        <v>1980917.1870000223</v>
      </c>
      <c r="T4" s="46">
        <f t="shared" ref="T4" si="13">+S5</f>
        <v>5578128.4670000225</v>
      </c>
      <c r="U4" s="46">
        <f t="shared" ref="U4" si="14">+T5</f>
        <v>4744437.867000022</v>
      </c>
      <c r="V4" s="46">
        <v>4413776.1270000227</v>
      </c>
      <c r="W4" s="46">
        <v>8918933.697000023</v>
      </c>
      <c r="X4" s="46">
        <v>7066543.4070000239</v>
      </c>
      <c r="Y4" s="88">
        <f>+E4</f>
        <v>1768353.617000021</v>
      </c>
    </row>
    <row r="5" spans="1:27" s="2" customFormat="1" ht="25" customHeight="1" thickBot="1">
      <c r="A5" s="26"/>
      <c r="B5" s="5"/>
      <c r="C5" s="45" t="s">
        <v>62</v>
      </c>
      <c r="D5" s="87">
        <v>1768353.617000021</v>
      </c>
      <c r="E5" s="43">
        <f t="shared" ref="E5:F5" si="15">+E4+E11-E39+E37</f>
        <v>5495218.2970000217</v>
      </c>
      <c r="F5" s="43">
        <f t="shared" si="15"/>
        <v>2116876.197000022</v>
      </c>
      <c r="G5" s="43">
        <f t="shared" ref="G5" si="16">+G4+G11-G39+G37</f>
        <v>1708956.4770000218</v>
      </c>
      <c r="H5" s="43">
        <f t="shared" ref="H5:J5" si="17">+H4+H11-H39+H37</f>
        <v>8764627.6370000225</v>
      </c>
      <c r="I5" s="43">
        <f t="shared" si="17"/>
        <v>8335100.6070000231</v>
      </c>
      <c r="J5" s="43">
        <f t="shared" si="17"/>
        <v>3033741.4270000234</v>
      </c>
      <c r="K5" s="43">
        <f t="shared" ref="K5" si="18">+K4+K11-K39+K37</f>
        <v>6331478.2970000226</v>
      </c>
      <c r="L5" s="43">
        <f t="shared" ref="L5" si="19">+L4+L11-L39+L37</f>
        <v>4786199.2070000228</v>
      </c>
      <c r="M5" s="43">
        <f t="shared" ref="M5" si="20">+M4+M11-M39+M37</f>
        <v>1658997.5070000226</v>
      </c>
      <c r="N5" s="43">
        <f t="shared" ref="N5:O5" si="21">+N4+N11-N39+N37</f>
        <v>1336861.3270000224</v>
      </c>
      <c r="O5" s="43">
        <f t="shared" si="21"/>
        <v>1156947.6970000225</v>
      </c>
      <c r="P5" s="43">
        <f t="shared" ref="P5:Q5" si="22">+P4+P11-P39+P37</f>
        <v>7984255.1770000225</v>
      </c>
      <c r="Q5" s="43">
        <f t="shared" si="22"/>
        <v>2091056.8970000222</v>
      </c>
      <c r="R5" s="43">
        <f t="shared" ref="R5" si="23">+R4+R11-R39+R37</f>
        <v>1980917.1870000223</v>
      </c>
      <c r="S5" s="43">
        <f t="shared" ref="S5" si="24">+S4+S11-S39+S37</f>
        <v>5578128.4670000225</v>
      </c>
      <c r="T5" s="43">
        <f t="shared" ref="T5" si="25">+T4+T11-T39+T37</f>
        <v>4744437.867000022</v>
      </c>
      <c r="U5" s="43">
        <f t="shared" ref="U5" si="26">+U4+U11-U39+U37</f>
        <v>4413776.1270000227</v>
      </c>
      <c r="V5" s="43">
        <v>8918933.697000023</v>
      </c>
      <c r="W5" s="43">
        <v>7066543.4070000239</v>
      </c>
      <c r="X5" s="43">
        <v>1593313.9370000232</v>
      </c>
      <c r="Y5" s="87">
        <f t="shared" ref="Y5" si="27">+Y4+Y11-Y39+Y37</f>
        <v>1593313.9370000213</v>
      </c>
    </row>
    <row r="6" spans="1:27" s="84" customFormat="1" ht="25" customHeight="1" thickBot="1">
      <c r="B6" s="86"/>
      <c r="D6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85"/>
    </row>
    <row r="7" spans="1:27" s="14" customFormat="1" ht="25" customHeight="1">
      <c r="B7" s="5"/>
      <c r="C7" s="83" t="s">
        <v>61</v>
      </c>
      <c r="D7" s="47">
        <v>26873.040000000001</v>
      </c>
      <c r="E7" s="82">
        <v>30168.48</v>
      </c>
      <c r="F7" s="82">
        <v>197773.4</v>
      </c>
      <c r="G7" s="82">
        <v>21366.59</v>
      </c>
      <c r="H7" s="82">
        <v>68813.38</v>
      </c>
      <c r="I7" s="82">
        <v>54884.740000000005</v>
      </c>
      <c r="J7" s="82">
        <v>20558.350000000002</v>
      </c>
      <c r="K7" s="82">
        <v>103794.83</v>
      </c>
      <c r="L7" s="82">
        <v>110184.23000000001</v>
      </c>
      <c r="M7" s="82">
        <v>106412.06</v>
      </c>
      <c r="N7" s="82">
        <v>105581.40000000001</v>
      </c>
      <c r="O7" s="82">
        <v>47463.27</v>
      </c>
      <c r="P7" s="82">
        <v>10470.230000000001</v>
      </c>
      <c r="Q7" s="82">
        <v>56071.33</v>
      </c>
      <c r="R7" s="82">
        <v>67412.070000000007</v>
      </c>
      <c r="S7" s="82">
        <v>148069.03</v>
      </c>
      <c r="T7" s="82">
        <v>50608.799999999996</v>
      </c>
      <c r="U7" s="82">
        <v>2394.87</v>
      </c>
      <c r="V7" s="82">
        <v>16984.629999999997</v>
      </c>
      <c r="W7" s="82">
        <v>20192.620000000003</v>
      </c>
      <c r="X7" s="82">
        <v>23314.14</v>
      </c>
      <c r="Y7" s="47"/>
    </row>
    <row r="8" spans="1:27" s="14" customFormat="1" ht="25" customHeight="1">
      <c r="B8" s="5"/>
      <c r="C8" s="81" t="s">
        <v>60</v>
      </c>
      <c r="D8" s="80">
        <v>1698023.6700000002</v>
      </c>
      <c r="E8" s="79">
        <v>5374157.7000000002</v>
      </c>
      <c r="F8" s="79">
        <v>1833701.9</v>
      </c>
      <c r="G8" s="79">
        <v>1602169.05</v>
      </c>
      <c r="H8" s="79">
        <v>8608383.1500000004</v>
      </c>
      <c r="I8" s="79">
        <v>8225199.7599999998</v>
      </c>
      <c r="J8" s="79">
        <v>2959050.06</v>
      </c>
      <c r="K8" s="79">
        <v>2571824.1</v>
      </c>
      <c r="L8" s="79">
        <v>1030856.43</v>
      </c>
      <c r="M8" s="79">
        <v>1222938.71</v>
      </c>
      <c r="N8" s="79">
        <v>903409.4</v>
      </c>
      <c r="O8" s="79">
        <v>835534.41</v>
      </c>
      <c r="P8" s="79">
        <v>7708645.4000000004</v>
      </c>
      <c r="Q8" s="79">
        <v>1784042.6700000002</v>
      </c>
      <c r="R8" s="79">
        <v>1744096.92</v>
      </c>
      <c r="S8" s="79">
        <v>1983056.11</v>
      </c>
      <c r="T8" s="79">
        <v>1256438.6399999999</v>
      </c>
      <c r="U8" s="79">
        <v>985381.32000000007</v>
      </c>
      <c r="V8" s="79">
        <v>5099848.5600000005</v>
      </c>
      <c r="W8" s="79">
        <v>7029103.7699999996</v>
      </c>
      <c r="X8" s="79">
        <v>1562849.09</v>
      </c>
      <c r="Y8" s="80"/>
    </row>
    <row r="9" spans="1:27" s="14" customFormat="1" ht="25" customHeight="1" thickBot="1">
      <c r="B9" s="5"/>
      <c r="C9" s="78" t="s">
        <v>59</v>
      </c>
      <c r="D9" s="77">
        <v>43457.56</v>
      </c>
      <c r="E9" s="76">
        <v>90892.76999999999</v>
      </c>
      <c r="F9" s="76">
        <v>85401.55</v>
      </c>
      <c r="G9" s="76">
        <v>85421.489999999991</v>
      </c>
      <c r="H9" s="76">
        <v>87431.76</v>
      </c>
      <c r="I9" s="76">
        <v>55016.759999999995</v>
      </c>
      <c r="J9" s="76">
        <v>54133.2</v>
      </c>
      <c r="K9" s="76">
        <v>3655859.5500000003</v>
      </c>
      <c r="L9" s="76">
        <v>3645158.71</v>
      </c>
      <c r="M9" s="76">
        <v>329646.68</v>
      </c>
      <c r="N9" s="76">
        <v>327870.5</v>
      </c>
      <c r="O9" s="76">
        <v>273949.99</v>
      </c>
      <c r="P9" s="76">
        <v>265139.81</v>
      </c>
      <c r="Q9" s="76">
        <v>250942.21000000002</v>
      </c>
      <c r="R9" s="76">
        <v>169407.50999999998</v>
      </c>
      <c r="S9" s="76">
        <v>3447002.4200000004</v>
      </c>
      <c r="T9" s="76">
        <v>3437389.52</v>
      </c>
      <c r="U9" s="76">
        <v>3425998.54</v>
      </c>
      <c r="V9" s="76">
        <v>3802099.19</v>
      </c>
      <c r="W9" s="76">
        <v>17245.7</v>
      </c>
      <c r="X9" s="76">
        <v>7150.76</v>
      </c>
      <c r="Y9" s="77"/>
      <c r="AA9" s="50"/>
    </row>
    <row r="10" spans="1:27" s="11" customFormat="1" ht="25" customHeight="1" thickBot="1">
      <c r="A10" s="42"/>
      <c r="B10" s="5"/>
      <c r="C10" s="75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7" s="2" customFormat="1" ht="25" customHeight="1">
      <c r="A11" s="26"/>
      <c r="B11" s="5"/>
      <c r="C11" s="25" t="s">
        <v>58</v>
      </c>
      <c r="D11" s="24">
        <f t="shared" ref="D11" si="28">+D12+D13+D14+D15+D34+D35</f>
        <v>0</v>
      </c>
      <c r="E11" s="23">
        <f t="shared" ref="E11:Y11" si="29">+E12+E13+E14+E15+E34+E35</f>
        <v>4701001.8600000003</v>
      </c>
      <c r="F11" s="23">
        <f t="shared" ref="F11" si="30">+F12+F13+F14+F15+F34+F35</f>
        <v>504184.69000000006</v>
      </c>
      <c r="G11" s="23">
        <f t="shared" ref="G11" si="31">+G12+G13+G14+G15+G34+G35</f>
        <v>29508.05</v>
      </c>
      <c r="H11" s="23">
        <f t="shared" ref="H11:J11" si="32">+H12+H13+H14+H15+H34+H35</f>
        <v>8192297.5099999998</v>
      </c>
      <c r="I11" s="23">
        <f t="shared" si="32"/>
        <v>7996244.5099999998</v>
      </c>
      <c r="J11" s="23">
        <f t="shared" si="32"/>
        <v>11052.25</v>
      </c>
      <c r="K11" s="23">
        <f t="shared" ref="K11" si="33">+K12+K13+K14+K15+K34+K35</f>
        <v>5021560.84</v>
      </c>
      <c r="L11" s="23">
        <f t="shared" ref="L11" si="34">+L12+L13+L14+L15+L34+L35</f>
        <v>12771.51</v>
      </c>
      <c r="M11" s="23">
        <f t="shared" ref="M11" si="35">+M12+M13+M14+M15+M34+M35</f>
        <v>257651.97000000003</v>
      </c>
      <c r="N11" s="23">
        <f t="shared" ref="N11:O11" si="36">+N12+N13+N14+N15+N34+N35</f>
        <v>347190.86</v>
      </c>
      <c r="O11" s="23">
        <f t="shared" si="36"/>
        <v>8935.32</v>
      </c>
      <c r="P11" s="23">
        <f t="shared" ref="P11:Q11" si="37">+P12+P13+P14+P15+P34+P35</f>
        <v>7008007.4400000004</v>
      </c>
      <c r="Q11" s="23">
        <f t="shared" si="37"/>
        <v>52713.259999999995</v>
      </c>
      <c r="R11" s="23">
        <f t="shared" ref="R11" si="38">+R12+R13+R14+R15+R34+R35</f>
        <v>16465.91</v>
      </c>
      <c r="S11" s="23">
        <f t="shared" ref="S11" si="39">+S12+S13+S14+S15+S34+S35</f>
        <v>4395658.41</v>
      </c>
      <c r="T11" s="23">
        <f t="shared" ref="T11" si="40">+T12+T13+T14+T15+T34+T35</f>
        <v>234593.52</v>
      </c>
      <c r="U11" s="23">
        <f t="shared" ref="U11" si="41">+U12+U13+U14+U15+U34+U35</f>
        <v>17124.53</v>
      </c>
      <c r="V11" s="23">
        <v>5730223.25</v>
      </c>
      <c r="W11" s="23">
        <v>2138225.7399999998</v>
      </c>
      <c r="X11" s="23">
        <v>22156.63</v>
      </c>
      <c r="Y11" s="24">
        <f t="shared" si="29"/>
        <v>46697568.060000002</v>
      </c>
    </row>
    <row r="12" spans="1:27" s="3" customFormat="1" ht="25" customHeight="1">
      <c r="A12" s="14"/>
      <c r="B12" s="5">
        <v>810</v>
      </c>
      <c r="C12" s="40" t="s">
        <v>57</v>
      </c>
      <c r="D12" s="39">
        <v>0</v>
      </c>
      <c r="E12" s="37">
        <v>3432.39</v>
      </c>
      <c r="F12" s="37">
        <v>3432.39</v>
      </c>
      <c r="G12" s="37">
        <v>10297.17</v>
      </c>
      <c r="H12" s="37">
        <v>3432.39</v>
      </c>
      <c r="I12" s="37">
        <v>3432.02</v>
      </c>
      <c r="J12" s="37">
        <v>3546.78</v>
      </c>
      <c r="K12" s="37">
        <v>14187.12</v>
      </c>
      <c r="L12" s="37">
        <v>3547</v>
      </c>
      <c r="M12" s="37">
        <v>3547</v>
      </c>
      <c r="N12" s="37">
        <v>3546.78</v>
      </c>
      <c r="O12" s="37">
        <v>3546.78</v>
      </c>
      <c r="P12" s="37">
        <v>10640.34</v>
      </c>
      <c r="Q12" s="37">
        <v>3546.78</v>
      </c>
      <c r="R12" s="37">
        <v>3546.78</v>
      </c>
      <c r="S12" s="37">
        <v>3547</v>
      </c>
      <c r="T12" s="37">
        <v>3546.78</v>
      </c>
      <c r="U12" s="37">
        <v>9913.25</v>
      </c>
      <c r="V12" s="37">
        <v>7820.56</v>
      </c>
      <c r="W12" s="37">
        <v>3546.78</v>
      </c>
      <c r="X12" s="37">
        <v>3546.78</v>
      </c>
      <c r="Y12" s="39">
        <f>SUM($E12:X12)</f>
        <v>105602.87</v>
      </c>
    </row>
    <row r="13" spans="1:27" s="3" customFormat="1" ht="25" customHeight="1">
      <c r="A13" s="14"/>
      <c r="B13" s="5">
        <v>816</v>
      </c>
      <c r="C13" s="40" t="s">
        <v>56</v>
      </c>
      <c r="D13" s="39">
        <v>0</v>
      </c>
      <c r="E13" s="37">
        <v>2743.48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182.48</v>
      </c>
      <c r="N13" s="37">
        <v>1576.22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2126459.65</v>
      </c>
      <c r="X13" s="37">
        <v>4236</v>
      </c>
      <c r="Y13" s="39">
        <f>SUM($E13:X13)</f>
        <v>2135197.83</v>
      </c>
    </row>
    <row r="14" spans="1:27" s="3" customFormat="1" ht="25" customHeight="1">
      <c r="A14" s="14"/>
      <c r="B14" s="5">
        <v>816</v>
      </c>
      <c r="C14" s="40" t="s">
        <v>55</v>
      </c>
      <c r="D14" s="39">
        <v>0</v>
      </c>
      <c r="E14" s="37">
        <v>2572.5</v>
      </c>
      <c r="F14" s="37">
        <v>2425.5</v>
      </c>
      <c r="G14" s="37">
        <v>3118.5</v>
      </c>
      <c r="H14" s="37">
        <v>7822.5</v>
      </c>
      <c r="I14" s="37">
        <v>2359</v>
      </c>
      <c r="J14" s="37">
        <v>2506</v>
      </c>
      <c r="K14" s="37">
        <v>2740.5</v>
      </c>
      <c r="L14" s="37">
        <v>2695</v>
      </c>
      <c r="M14" s="37">
        <v>7021</v>
      </c>
      <c r="N14" s="37">
        <v>335170.5</v>
      </c>
      <c r="O14" s="37">
        <v>2621.5</v>
      </c>
      <c r="P14" s="37">
        <v>2373</v>
      </c>
      <c r="Q14" s="37">
        <v>2828</v>
      </c>
      <c r="R14" s="37">
        <v>0</v>
      </c>
      <c r="S14" s="37">
        <v>12155.5</v>
      </c>
      <c r="T14" s="37">
        <v>3027.5</v>
      </c>
      <c r="U14" s="37">
        <v>2975</v>
      </c>
      <c r="V14" s="37">
        <v>6856.5</v>
      </c>
      <c r="W14" s="37">
        <v>2912</v>
      </c>
      <c r="X14" s="37">
        <v>3083.5</v>
      </c>
      <c r="Y14" s="39">
        <f>SUM($E14:X14)</f>
        <v>407263.5</v>
      </c>
    </row>
    <row r="15" spans="1:27" s="3" customFormat="1" ht="25" customHeight="1">
      <c r="A15" s="14"/>
      <c r="B15" s="5"/>
      <c r="C15" s="40" t="s">
        <v>54</v>
      </c>
      <c r="D15" s="39">
        <v>0</v>
      </c>
      <c r="E15" s="37">
        <v>692253.49</v>
      </c>
      <c r="F15" s="37">
        <v>498326.80000000005</v>
      </c>
      <c r="G15" s="37">
        <v>16092.38</v>
      </c>
      <c r="H15" s="37">
        <v>831608.1</v>
      </c>
      <c r="I15" s="37">
        <v>990453.49</v>
      </c>
      <c r="J15" s="37">
        <v>4999.47</v>
      </c>
      <c r="K15" s="37">
        <v>4633.2199999999993</v>
      </c>
      <c r="L15" s="37">
        <v>6529.51</v>
      </c>
      <c r="M15" s="37">
        <v>246901.49000000002</v>
      </c>
      <c r="N15" s="37">
        <v>6897.36</v>
      </c>
      <c r="O15" s="37">
        <v>2767.04</v>
      </c>
      <c r="P15" s="37">
        <v>1112823.6200000001</v>
      </c>
      <c r="Q15" s="37">
        <v>46338.479999999996</v>
      </c>
      <c r="R15" s="37">
        <v>12919.130000000001</v>
      </c>
      <c r="S15" s="37">
        <v>1097595.77</v>
      </c>
      <c r="T15" s="37">
        <v>228019.24</v>
      </c>
      <c r="U15" s="37">
        <v>4236.28</v>
      </c>
      <c r="V15" s="37">
        <v>2043.19</v>
      </c>
      <c r="W15" s="37">
        <v>5307.3099999999995</v>
      </c>
      <c r="X15" s="37">
        <v>11290.35</v>
      </c>
      <c r="Y15" s="39">
        <f t="shared" ref="Y15" si="42">SUM(Y16:Y33)</f>
        <v>5822035.7199999997</v>
      </c>
    </row>
    <row r="16" spans="1:27" s="3" customFormat="1" ht="25" customHeight="1">
      <c r="A16" s="74" t="s">
        <v>34</v>
      </c>
      <c r="B16" s="73">
        <v>804</v>
      </c>
      <c r="C16" s="72" t="s">
        <v>53</v>
      </c>
      <c r="D16" s="70">
        <v>0</v>
      </c>
      <c r="E16" s="71">
        <v>202.18</v>
      </c>
      <c r="F16" s="71">
        <v>203.83</v>
      </c>
      <c r="G16" s="71">
        <v>255.93</v>
      </c>
      <c r="H16" s="71">
        <v>187.28</v>
      </c>
      <c r="I16" s="71">
        <v>312.23</v>
      </c>
      <c r="J16" s="71">
        <v>195.03</v>
      </c>
      <c r="K16" s="71">
        <v>165.29</v>
      </c>
      <c r="L16" s="71">
        <v>521.79999999999995</v>
      </c>
      <c r="M16" s="71">
        <v>404.75</v>
      </c>
      <c r="N16" s="71">
        <v>224.46</v>
      </c>
      <c r="O16" s="71">
        <v>188.78</v>
      </c>
      <c r="P16" s="71">
        <v>202.02</v>
      </c>
      <c r="Q16" s="71">
        <v>623.70000000000005</v>
      </c>
      <c r="R16" s="71">
        <v>255.3</v>
      </c>
      <c r="S16" s="71">
        <v>236.4</v>
      </c>
      <c r="T16" s="71">
        <v>342.42</v>
      </c>
      <c r="U16" s="71">
        <v>674.68</v>
      </c>
      <c r="V16" s="71">
        <v>503.49</v>
      </c>
      <c r="W16" s="71">
        <v>569.70000000000005</v>
      </c>
      <c r="X16" s="71">
        <v>348.88</v>
      </c>
      <c r="Y16" s="70">
        <f>SUM($E16:X16)</f>
        <v>6618.15</v>
      </c>
    </row>
    <row r="17" spans="1:25" s="3" customFormat="1" ht="25" customHeight="1">
      <c r="A17" s="74" t="s">
        <v>34</v>
      </c>
      <c r="B17" s="73" t="s">
        <v>52</v>
      </c>
      <c r="C17" s="72" t="s">
        <v>51</v>
      </c>
      <c r="D17" s="70">
        <v>0</v>
      </c>
      <c r="E17" s="71">
        <v>0</v>
      </c>
      <c r="F17" s="71">
        <v>250</v>
      </c>
      <c r="G17" s="71">
        <v>99.999999999999091</v>
      </c>
      <c r="H17" s="71">
        <v>839.08999999999696</v>
      </c>
      <c r="I17" s="71">
        <v>0.39000000000014534</v>
      </c>
      <c r="J17" s="71">
        <v>46.050000000000182</v>
      </c>
      <c r="K17" s="71">
        <v>264.90999999999985</v>
      </c>
      <c r="L17" s="71">
        <v>388.10999999999967</v>
      </c>
      <c r="M17" s="71">
        <v>0</v>
      </c>
      <c r="N17" s="71">
        <v>2447.4799999999996</v>
      </c>
      <c r="O17" s="71">
        <v>1468.0000000000002</v>
      </c>
      <c r="P17" s="71">
        <v>7464</v>
      </c>
      <c r="Q17" s="71">
        <v>0</v>
      </c>
      <c r="R17" s="71">
        <v>2610</v>
      </c>
      <c r="S17" s="71">
        <v>474.86000000000058</v>
      </c>
      <c r="T17" s="71">
        <v>2748</v>
      </c>
      <c r="U17" s="71">
        <v>3561.6</v>
      </c>
      <c r="V17" s="71">
        <v>1539.7</v>
      </c>
      <c r="W17" s="71">
        <v>0</v>
      </c>
      <c r="X17" s="71">
        <v>3672</v>
      </c>
      <c r="Y17" s="70">
        <f>SUM($E17:X17)</f>
        <v>27874.189999999995</v>
      </c>
    </row>
    <row r="18" spans="1:25" s="3" customFormat="1" ht="25" customHeight="1">
      <c r="A18" s="74" t="s">
        <v>34</v>
      </c>
      <c r="B18" s="73">
        <v>811</v>
      </c>
      <c r="C18" s="72" t="s">
        <v>50</v>
      </c>
      <c r="D18" s="70">
        <v>0</v>
      </c>
      <c r="E18" s="71">
        <v>0</v>
      </c>
      <c r="F18" s="71">
        <v>191769.94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0">
        <f>SUM($E18:X18)</f>
        <v>191769.94</v>
      </c>
    </row>
    <row r="19" spans="1:25" s="3" customFormat="1" ht="25" customHeight="1">
      <c r="A19" s="74" t="s">
        <v>34</v>
      </c>
      <c r="B19" s="73">
        <v>814</v>
      </c>
      <c r="C19" s="72" t="s">
        <v>49</v>
      </c>
      <c r="D19" s="70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45714.78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0">
        <f>SUM($E19:X19)</f>
        <v>45714.78</v>
      </c>
    </row>
    <row r="20" spans="1:25" s="3" customFormat="1" ht="25" customHeight="1">
      <c r="A20" s="74" t="s">
        <v>34</v>
      </c>
      <c r="B20" s="73">
        <v>824</v>
      </c>
      <c r="C20" s="72" t="s">
        <v>48</v>
      </c>
      <c r="D20" s="70">
        <v>0</v>
      </c>
      <c r="E20" s="71">
        <v>687764.37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15315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0">
        <f>SUM($E20:X20)</f>
        <v>703079.37</v>
      </c>
    </row>
    <row r="21" spans="1:25" s="3" customFormat="1" ht="25" customHeight="1">
      <c r="A21" s="74" t="s">
        <v>34</v>
      </c>
      <c r="B21" s="73">
        <v>827</v>
      </c>
      <c r="C21" s="72" t="s">
        <v>47</v>
      </c>
      <c r="D21" s="70">
        <v>0</v>
      </c>
      <c r="E21" s="71">
        <v>0</v>
      </c>
      <c r="F21" s="71">
        <v>0</v>
      </c>
      <c r="G21" s="71">
        <v>0</v>
      </c>
      <c r="H21" s="71">
        <v>43744.87</v>
      </c>
      <c r="I21" s="71">
        <v>30580.62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26760.53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0">
        <f>SUM($E21:X21)</f>
        <v>101086.02</v>
      </c>
    </row>
    <row r="22" spans="1:25" s="3" customFormat="1" ht="25" customHeight="1">
      <c r="A22" s="74" t="s">
        <v>34</v>
      </c>
      <c r="B22" s="73">
        <v>830</v>
      </c>
      <c r="C22" s="72" t="s">
        <v>46</v>
      </c>
      <c r="D22" s="70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10038.83</v>
      </c>
      <c r="S22" s="71">
        <v>53455.94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0">
        <f>SUM($E22:X22)</f>
        <v>63494.770000000004</v>
      </c>
    </row>
    <row r="23" spans="1:25" s="3" customFormat="1" ht="25" customHeight="1">
      <c r="A23" s="74" t="s">
        <v>34</v>
      </c>
      <c r="B23" s="73">
        <v>817</v>
      </c>
      <c r="C23" s="72" t="s">
        <v>45</v>
      </c>
      <c r="D23" s="70">
        <v>0</v>
      </c>
      <c r="E23" s="71">
        <v>3660</v>
      </c>
      <c r="F23" s="71">
        <v>612</v>
      </c>
      <c r="G23" s="71">
        <v>4164</v>
      </c>
      <c r="H23" s="71">
        <v>3060</v>
      </c>
      <c r="I23" s="71">
        <v>5340</v>
      </c>
      <c r="J23" s="71">
        <v>2904</v>
      </c>
      <c r="K23" s="71">
        <v>2448</v>
      </c>
      <c r="L23" s="71">
        <v>5088</v>
      </c>
      <c r="M23" s="71">
        <v>1524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4728</v>
      </c>
      <c r="X23" s="71">
        <v>0</v>
      </c>
      <c r="Y23" s="70">
        <f>SUM($E23:X23)</f>
        <v>33528</v>
      </c>
    </row>
    <row r="24" spans="1:25" s="3" customFormat="1" ht="25" customHeight="1">
      <c r="A24" s="74" t="s">
        <v>34</v>
      </c>
      <c r="B24" s="73">
        <v>826</v>
      </c>
      <c r="C24" s="72" t="s">
        <v>44</v>
      </c>
      <c r="D24" s="70">
        <v>0</v>
      </c>
      <c r="E24" s="71">
        <v>0</v>
      </c>
      <c r="F24" s="71">
        <v>65548.63</v>
      </c>
      <c r="G24" s="71">
        <v>7681.13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0</v>
      </c>
      <c r="N24" s="71">
        <v>3873.63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0">
        <f>SUM($E24:X24)</f>
        <v>77103.390000000014</v>
      </c>
    </row>
    <row r="25" spans="1:25" s="3" customFormat="1" ht="25" customHeight="1">
      <c r="A25" s="74" t="s">
        <v>34</v>
      </c>
      <c r="B25" s="73" t="s">
        <v>43</v>
      </c>
      <c r="C25" s="72" t="s">
        <v>42</v>
      </c>
      <c r="D25" s="70">
        <v>0</v>
      </c>
      <c r="E25" s="71">
        <v>0</v>
      </c>
      <c r="F25" s="71">
        <v>110000</v>
      </c>
      <c r="G25" s="71">
        <v>0</v>
      </c>
      <c r="H25" s="71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0">
        <f>SUM($E25:X25)</f>
        <v>110000</v>
      </c>
    </row>
    <row r="26" spans="1:25" s="3" customFormat="1" ht="25" customHeight="1">
      <c r="A26" s="74" t="s">
        <v>34</v>
      </c>
      <c r="B26" s="73">
        <v>823</v>
      </c>
      <c r="C26" s="72" t="s">
        <v>41</v>
      </c>
      <c r="D26" s="70">
        <v>0</v>
      </c>
      <c r="E26" s="71">
        <v>0</v>
      </c>
      <c r="F26" s="71">
        <v>129942.39999999999</v>
      </c>
      <c r="G26" s="71">
        <v>0</v>
      </c>
      <c r="H26" s="71">
        <v>0</v>
      </c>
      <c r="I26" s="71">
        <v>953779.4</v>
      </c>
      <c r="J26" s="71">
        <v>0</v>
      </c>
      <c r="K26" s="71">
        <v>0</v>
      </c>
      <c r="L26" s="71">
        <v>0</v>
      </c>
      <c r="M26" s="71">
        <v>239390.90000000002</v>
      </c>
      <c r="N26" s="71">
        <v>0</v>
      </c>
      <c r="O26" s="71">
        <v>0</v>
      </c>
      <c r="P26" s="71">
        <v>1089842.6000000001</v>
      </c>
      <c r="Q26" s="71">
        <v>0</v>
      </c>
      <c r="R26" s="71">
        <v>0</v>
      </c>
      <c r="S26" s="71">
        <v>1015859.6</v>
      </c>
      <c r="T26" s="71">
        <v>224828.79999999999</v>
      </c>
      <c r="U26" s="71">
        <v>0</v>
      </c>
      <c r="V26" s="71">
        <v>0</v>
      </c>
      <c r="W26" s="71">
        <v>0</v>
      </c>
      <c r="X26" s="71">
        <v>0</v>
      </c>
      <c r="Y26" s="70">
        <f>SUM($E26:X26)</f>
        <v>3653643.7</v>
      </c>
    </row>
    <row r="27" spans="1:25" s="3" customFormat="1" ht="25" customHeight="1">
      <c r="A27" s="74" t="s">
        <v>34</v>
      </c>
      <c r="B27" s="73"/>
      <c r="C27" s="72" t="s">
        <v>40</v>
      </c>
      <c r="D27" s="70">
        <v>0</v>
      </c>
      <c r="E27" s="71">
        <v>626.94000000000005</v>
      </c>
      <c r="F27" s="71">
        <v>0</v>
      </c>
      <c r="G27" s="71">
        <v>0</v>
      </c>
      <c r="H27" s="71">
        <v>4.5</v>
      </c>
      <c r="I27" s="71">
        <v>315.52999999999997</v>
      </c>
      <c r="J27" s="71">
        <v>54</v>
      </c>
      <c r="K27" s="71">
        <v>0</v>
      </c>
      <c r="L27" s="71">
        <v>531.6</v>
      </c>
      <c r="M27" s="71">
        <v>0</v>
      </c>
      <c r="N27" s="71">
        <v>45</v>
      </c>
      <c r="O27" s="71">
        <v>1110.26</v>
      </c>
      <c r="P27" s="71">
        <v>0</v>
      </c>
      <c r="Q27" s="71">
        <v>0</v>
      </c>
      <c r="R27" s="71">
        <v>15</v>
      </c>
      <c r="S27" s="71">
        <v>808.44</v>
      </c>
      <c r="T27" s="71">
        <v>0</v>
      </c>
      <c r="U27" s="71">
        <v>0</v>
      </c>
      <c r="V27" s="71">
        <v>0</v>
      </c>
      <c r="W27" s="71">
        <v>0</v>
      </c>
      <c r="X27" s="71">
        <v>23.85</v>
      </c>
      <c r="Y27" s="70">
        <f>SUM($E27:X27)</f>
        <v>3535.12</v>
      </c>
    </row>
    <row r="28" spans="1:25" s="3" customFormat="1" ht="25" customHeight="1">
      <c r="A28" s="74" t="s">
        <v>34</v>
      </c>
      <c r="B28" s="73"/>
      <c r="C28" s="72" t="s">
        <v>39</v>
      </c>
      <c r="D28" s="70">
        <v>0</v>
      </c>
      <c r="E28" s="71">
        <v>0</v>
      </c>
      <c r="F28" s="71">
        <v>0</v>
      </c>
      <c r="G28" s="71">
        <v>0</v>
      </c>
      <c r="H28" s="71">
        <v>9.61</v>
      </c>
      <c r="I28" s="71">
        <v>0</v>
      </c>
      <c r="J28" s="71">
        <v>0.39</v>
      </c>
      <c r="K28" s="71">
        <v>36.020000000000003</v>
      </c>
      <c r="L28" s="71">
        <v>0</v>
      </c>
      <c r="M28" s="71">
        <v>0</v>
      </c>
      <c r="N28" s="71">
        <v>10.18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9.61</v>
      </c>
      <c r="X28" s="71">
        <v>0</v>
      </c>
      <c r="Y28" s="70">
        <f>SUM($E28:X28)</f>
        <v>65.81</v>
      </c>
    </row>
    <row r="29" spans="1:25" s="3" customFormat="1" ht="25" customHeight="1">
      <c r="A29" s="74" t="s">
        <v>34</v>
      </c>
      <c r="B29" s="73"/>
      <c r="C29" s="72" t="s">
        <v>38</v>
      </c>
      <c r="D29" s="70">
        <v>0</v>
      </c>
      <c r="E29" s="71">
        <v>0</v>
      </c>
      <c r="F29" s="71">
        <v>0</v>
      </c>
      <c r="G29" s="71">
        <v>3887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0">
        <f>SUM($E29:X29)</f>
        <v>3887</v>
      </c>
    </row>
    <row r="30" spans="1:25" s="3" customFormat="1" ht="25" customHeight="1">
      <c r="A30" s="74" t="s">
        <v>34</v>
      </c>
      <c r="B30" s="73"/>
      <c r="C30" s="72" t="s">
        <v>37</v>
      </c>
      <c r="D30" s="70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8.6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0">
        <f>SUM($E30:X30)</f>
        <v>8.6</v>
      </c>
    </row>
    <row r="31" spans="1:25" s="3" customFormat="1" ht="25" customHeight="1">
      <c r="A31" s="74" t="s">
        <v>34</v>
      </c>
      <c r="B31" s="73"/>
      <c r="C31" s="72" t="s">
        <v>36</v>
      </c>
      <c r="D31" s="70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0">
        <f>SUM($E31:X31)</f>
        <v>0</v>
      </c>
    </row>
    <row r="32" spans="1:25" s="3" customFormat="1" ht="25" customHeight="1">
      <c r="A32" s="74" t="s">
        <v>34</v>
      </c>
      <c r="B32" s="73"/>
      <c r="C32" s="72" t="s">
        <v>35</v>
      </c>
      <c r="D32" s="70">
        <v>0</v>
      </c>
      <c r="E32" s="71">
        <v>0</v>
      </c>
      <c r="F32" s="71">
        <v>0</v>
      </c>
      <c r="G32" s="71">
        <v>4.32</v>
      </c>
      <c r="H32" s="71">
        <v>2000</v>
      </c>
      <c r="I32" s="71">
        <v>123.12</v>
      </c>
      <c r="J32" s="71">
        <v>1800</v>
      </c>
      <c r="K32" s="71">
        <v>1719</v>
      </c>
      <c r="L32" s="71">
        <v>0</v>
      </c>
      <c r="M32" s="71">
        <v>5573.24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100.02</v>
      </c>
      <c r="U32" s="71">
        <v>0</v>
      </c>
      <c r="V32" s="71">
        <v>0</v>
      </c>
      <c r="W32" s="71">
        <v>0</v>
      </c>
      <c r="X32" s="71">
        <v>7245.62</v>
      </c>
      <c r="Y32" s="70">
        <f>SUM($E32:X32)</f>
        <v>18565.32</v>
      </c>
    </row>
    <row r="33" spans="1:25" s="3" customFormat="1" ht="25" customHeight="1">
      <c r="A33" s="74" t="s">
        <v>34</v>
      </c>
      <c r="B33" s="73"/>
      <c r="C33" s="72" t="s">
        <v>33</v>
      </c>
      <c r="D33" s="70">
        <v>0</v>
      </c>
      <c r="E33" s="71">
        <v>0</v>
      </c>
      <c r="F33" s="71">
        <v>0</v>
      </c>
      <c r="G33" s="71">
        <v>0</v>
      </c>
      <c r="H33" s="71">
        <v>781762.75</v>
      </c>
      <c r="I33" s="71">
        <v>2.2000000000000002</v>
      </c>
      <c r="J33" s="71">
        <v>0</v>
      </c>
      <c r="K33" s="71">
        <v>0</v>
      </c>
      <c r="L33" s="71">
        <v>0</v>
      </c>
      <c r="M33" s="71">
        <v>0</v>
      </c>
      <c r="N33" s="71">
        <v>296.61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0">
        <f>SUM($E33:X33)</f>
        <v>782061.55999999994</v>
      </c>
    </row>
    <row r="34" spans="1:25" s="3" customFormat="1" ht="25" customHeight="1">
      <c r="A34" s="14"/>
      <c r="B34" s="5"/>
      <c r="C34" s="40" t="s">
        <v>32</v>
      </c>
      <c r="D34" s="39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1413503</v>
      </c>
      <c r="W34" s="37">
        <v>0</v>
      </c>
      <c r="X34" s="37">
        <v>0</v>
      </c>
      <c r="Y34" s="39">
        <f>SUM($E34:X34)</f>
        <v>1413503</v>
      </c>
    </row>
    <row r="35" spans="1:25" s="3" customFormat="1" ht="25" customHeight="1" thickBot="1">
      <c r="A35" s="14"/>
      <c r="B35" s="5"/>
      <c r="C35" s="36" t="s">
        <v>31</v>
      </c>
      <c r="D35" s="35">
        <v>0</v>
      </c>
      <c r="E35" s="33">
        <v>4000000</v>
      </c>
      <c r="F35" s="33">
        <v>0</v>
      </c>
      <c r="G35" s="33">
        <v>0</v>
      </c>
      <c r="H35" s="33">
        <v>7349434.5199999996</v>
      </c>
      <c r="I35" s="33">
        <v>7000000</v>
      </c>
      <c r="J35" s="33">
        <v>0</v>
      </c>
      <c r="K35" s="33">
        <v>5000000</v>
      </c>
      <c r="L35" s="33">
        <v>0</v>
      </c>
      <c r="M35" s="33">
        <v>0</v>
      </c>
      <c r="N35" s="33">
        <v>0</v>
      </c>
      <c r="O35" s="33">
        <v>0</v>
      </c>
      <c r="P35" s="33">
        <v>5882170.4800000004</v>
      </c>
      <c r="Q35" s="33">
        <v>0</v>
      </c>
      <c r="R35" s="33">
        <v>0</v>
      </c>
      <c r="S35" s="33">
        <v>3282360.14</v>
      </c>
      <c r="T35" s="33">
        <v>0</v>
      </c>
      <c r="U35" s="33">
        <v>0</v>
      </c>
      <c r="V35" s="33">
        <v>4300000</v>
      </c>
      <c r="W35" s="33">
        <v>0</v>
      </c>
      <c r="X35" s="33">
        <v>0</v>
      </c>
      <c r="Y35" s="35">
        <f>SUM($E35:X35)</f>
        <v>36813965.140000001</v>
      </c>
    </row>
    <row r="36" spans="1:25" s="65" customFormat="1" ht="25" customHeight="1" thickBot="1">
      <c r="A36" s="69"/>
      <c r="B36" s="68"/>
      <c r="C36" s="67"/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/>
      <c r="W36" s="66"/>
      <c r="X36" s="66"/>
      <c r="Y36" s="66"/>
    </row>
    <row r="37" spans="1:25" s="3" customFormat="1" ht="25" customHeight="1" thickBot="1">
      <c r="A37" s="14"/>
      <c r="B37" s="5"/>
      <c r="C37" s="64" t="s">
        <v>30</v>
      </c>
      <c r="D37" s="96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3">
        <v>0</v>
      </c>
    </row>
    <row r="38" spans="1:25" s="2" customFormat="1" ht="25" customHeight="1" thickBot="1">
      <c r="A38" s="26"/>
      <c r="B38" s="5"/>
      <c r="C38" s="61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s="2" customFormat="1" ht="25" customHeight="1" thickBot="1">
      <c r="A39" s="26"/>
      <c r="B39" s="5"/>
      <c r="C39" s="32" t="s">
        <v>4</v>
      </c>
      <c r="D39" s="31">
        <f t="shared" ref="D39" si="43">+D41+D45+D48+D52</f>
        <v>0</v>
      </c>
      <c r="E39" s="30">
        <f t="shared" ref="E39:Y39" si="44">+E41+E45+E48+E52</f>
        <v>974137.17999999993</v>
      </c>
      <c r="F39" s="30">
        <f t="shared" ref="F39" si="45">+F41+F45+F48+F52</f>
        <v>3882526.79</v>
      </c>
      <c r="G39" s="30">
        <f t="shared" ref="G39" si="46">+G41+G45+G48+G52</f>
        <v>437427.77</v>
      </c>
      <c r="H39" s="30">
        <f t="shared" ref="H39:J39" si="47">+H41+H45+H48+H52</f>
        <v>1136626.3500000001</v>
      </c>
      <c r="I39" s="30">
        <f t="shared" si="47"/>
        <v>8425771.5399999991</v>
      </c>
      <c r="J39" s="30">
        <f t="shared" si="47"/>
        <v>5312411.43</v>
      </c>
      <c r="K39" s="30">
        <f t="shared" ref="K39" si="48">+K41+K45+K48+K52</f>
        <v>1723823.9700000002</v>
      </c>
      <c r="L39" s="30">
        <f t="shared" ref="L39" si="49">+L41+L45+L48+L52</f>
        <v>1558050.6</v>
      </c>
      <c r="M39" s="30">
        <f t="shared" ref="M39" si="50">+M41+M45+M48+M52</f>
        <v>3384853.67</v>
      </c>
      <c r="N39" s="30">
        <f t="shared" ref="N39:O39" si="51">+N41+N45+N48+N52</f>
        <v>669327.03999999992</v>
      </c>
      <c r="O39" s="30">
        <f t="shared" si="51"/>
        <v>188848.94999999998</v>
      </c>
      <c r="P39" s="30">
        <f t="shared" ref="P39:Q39" si="52">+P41+P45+P48+P52</f>
        <v>180699.95999999996</v>
      </c>
      <c r="Q39" s="30">
        <f t="shared" si="52"/>
        <v>5945911.54</v>
      </c>
      <c r="R39" s="30">
        <f t="shared" ref="R39" si="53">+R41+R45+R48+R52</f>
        <v>126605.62</v>
      </c>
      <c r="S39" s="30">
        <f t="shared" ref="S39" si="54">+S41+S45+S48+S52</f>
        <v>798447.13</v>
      </c>
      <c r="T39" s="30">
        <f t="shared" ref="T39" si="55">+T41+T45+T48+T52</f>
        <v>1068284.1200000001</v>
      </c>
      <c r="U39" s="30">
        <f t="shared" ref="U39" si="56">+U41+U45+U48+U52</f>
        <v>347786.26999999996</v>
      </c>
      <c r="V39" s="30">
        <v>1225065.68</v>
      </c>
      <c r="W39" s="30">
        <v>3990616.03</v>
      </c>
      <c r="X39" s="30">
        <v>5495386.1000000006</v>
      </c>
      <c r="Y39" s="31">
        <f t="shared" si="44"/>
        <v>46872607.740000002</v>
      </c>
    </row>
    <row r="40" spans="1:25" s="11" customFormat="1" ht="25" customHeight="1" thickBot="1">
      <c r="A40" s="42"/>
      <c r="B40" s="5"/>
      <c r="C40" s="41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spans="1:25" s="2" customFormat="1" ht="25" customHeight="1">
      <c r="A41" s="26"/>
      <c r="B41" s="5"/>
      <c r="C41" s="25" t="s">
        <v>29</v>
      </c>
      <c r="D41" s="24">
        <f t="shared" ref="D41" si="57">SUM(D42:D44)</f>
        <v>0</v>
      </c>
      <c r="E41" s="23">
        <f t="shared" ref="E41:Y41" si="58">SUM(E42:E44)</f>
        <v>841826.98</v>
      </c>
      <c r="F41" s="23">
        <f t="shared" ref="F41" si="59">SUM(F42:F44)</f>
        <v>5495.24</v>
      </c>
      <c r="G41" s="23">
        <f t="shared" ref="G41" si="60">SUM(G42:G44)</f>
        <v>24142.309999999998</v>
      </c>
      <c r="H41" s="23">
        <f t="shared" ref="H41:J41" si="61">SUM(H42:H44)</f>
        <v>1097468.1000000001</v>
      </c>
      <c r="I41" s="23">
        <f t="shared" si="61"/>
        <v>493263.54</v>
      </c>
      <c r="J41" s="23">
        <f t="shared" si="61"/>
        <v>3054.5899999999997</v>
      </c>
      <c r="K41" s="23">
        <f t="shared" ref="K41" si="62">SUM(K42:K44)</f>
        <v>11676.52</v>
      </c>
      <c r="L41" s="23">
        <f t="shared" ref="L41" si="63">SUM(L42:L44)</f>
        <v>18437.05</v>
      </c>
      <c r="M41" s="23">
        <f t="shared" ref="M41" si="64">SUM(M42:M44)</f>
        <v>3321329.66</v>
      </c>
      <c r="N41" s="23">
        <f t="shared" ref="N41:O41" si="65">SUM(N42:N44)</f>
        <v>377818.42</v>
      </c>
      <c r="O41" s="23">
        <f t="shared" si="65"/>
        <v>53950.559999999998</v>
      </c>
      <c r="P41" s="23">
        <f t="shared" ref="P41:Q41" si="66">SUM(P42:P44)</f>
        <v>49009.599999999999</v>
      </c>
      <c r="Q41" s="23">
        <f t="shared" si="66"/>
        <v>4092841.4899999998</v>
      </c>
      <c r="R41" s="23">
        <f t="shared" ref="R41" si="67">SUM(R42:R44)</f>
        <v>102003.7</v>
      </c>
      <c r="S41" s="23">
        <f t="shared" ref="S41" si="68">SUM(S42:S44)</f>
        <v>4797.97</v>
      </c>
      <c r="T41" s="23">
        <f t="shared" ref="T41" si="69">SUM(T42:T44)</f>
        <v>27494.769999999997</v>
      </c>
      <c r="U41" s="23">
        <f t="shared" ref="U41" si="70">SUM(U42:U44)</f>
        <v>13554.33</v>
      </c>
      <c r="V41" s="23">
        <v>474212.19</v>
      </c>
      <c r="W41" s="23">
        <v>3985182.9</v>
      </c>
      <c r="X41" s="23">
        <v>2412143.91</v>
      </c>
      <c r="Y41" s="24">
        <f t="shared" si="58"/>
        <v>17409703.829999998</v>
      </c>
    </row>
    <row r="42" spans="1:25" s="3" customFormat="1" ht="25" customHeight="1">
      <c r="A42" s="14"/>
      <c r="B42" s="5">
        <v>311</v>
      </c>
      <c r="C42" s="22" t="s">
        <v>28</v>
      </c>
      <c r="D42" s="21">
        <v>0</v>
      </c>
      <c r="E42" s="20">
        <v>52567.41</v>
      </c>
      <c r="F42" s="20">
        <v>5495.24</v>
      </c>
      <c r="G42" s="20">
        <v>6660</v>
      </c>
      <c r="H42" s="20">
        <v>0</v>
      </c>
      <c r="I42" s="20">
        <v>42081.99</v>
      </c>
      <c r="J42" s="20">
        <v>2689.39</v>
      </c>
      <c r="K42" s="20">
        <v>2813.04</v>
      </c>
      <c r="L42" s="20">
        <v>18437.05</v>
      </c>
      <c r="M42" s="20">
        <v>3321329.66</v>
      </c>
      <c r="N42" s="20">
        <v>1800</v>
      </c>
      <c r="O42" s="20">
        <v>53950.559999999998</v>
      </c>
      <c r="P42" s="20">
        <v>31911</v>
      </c>
      <c r="Q42" s="20">
        <v>16522.46</v>
      </c>
      <c r="R42" s="20">
        <v>23109.55</v>
      </c>
      <c r="S42" s="20">
        <v>4797.97</v>
      </c>
      <c r="T42" s="20">
        <v>19071.03</v>
      </c>
      <c r="U42" s="20">
        <v>11754.33</v>
      </c>
      <c r="V42" s="20">
        <v>474212.19</v>
      </c>
      <c r="W42" s="20">
        <v>3956227.96</v>
      </c>
      <c r="X42" s="20">
        <v>1932255.11</v>
      </c>
      <c r="Y42" s="21">
        <f>SUM($E42:X42)</f>
        <v>9977685.9399999995</v>
      </c>
    </row>
    <row r="43" spans="1:25" s="3" customFormat="1" ht="25" customHeight="1">
      <c r="A43" s="14"/>
      <c r="B43" s="5">
        <v>313</v>
      </c>
      <c r="C43" s="22" t="s">
        <v>27</v>
      </c>
      <c r="D43" s="21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15468.06</v>
      </c>
      <c r="Q43" s="20">
        <v>0</v>
      </c>
      <c r="R43" s="20">
        <v>78894.149999999994</v>
      </c>
      <c r="S43" s="20">
        <v>0</v>
      </c>
      <c r="T43" s="20">
        <v>8423.74</v>
      </c>
      <c r="U43" s="20">
        <v>0</v>
      </c>
      <c r="V43" s="20">
        <v>0</v>
      </c>
      <c r="W43" s="20">
        <v>28954.94</v>
      </c>
      <c r="X43" s="20">
        <v>11407</v>
      </c>
      <c r="Y43" s="21">
        <f>SUM($E43:X43)</f>
        <v>143147.88999999998</v>
      </c>
    </row>
    <row r="44" spans="1:25" s="3" customFormat="1" ht="25" customHeight="1">
      <c r="A44" s="14"/>
      <c r="B44" s="5">
        <v>314</v>
      </c>
      <c r="C44" s="22" t="s">
        <v>26</v>
      </c>
      <c r="D44" s="21">
        <v>0</v>
      </c>
      <c r="E44" s="20">
        <v>789259.57</v>
      </c>
      <c r="F44" s="20">
        <v>0</v>
      </c>
      <c r="G44" s="20">
        <v>17482.309999999998</v>
      </c>
      <c r="H44" s="20">
        <v>1097468.1000000001</v>
      </c>
      <c r="I44" s="20">
        <v>451181.55</v>
      </c>
      <c r="J44" s="20">
        <v>365.2</v>
      </c>
      <c r="K44" s="20">
        <v>8863.48</v>
      </c>
      <c r="L44" s="20">
        <v>0</v>
      </c>
      <c r="M44" s="20">
        <v>0</v>
      </c>
      <c r="N44" s="20">
        <v>376018.42</v>
      </c>
      <c r="O44" s="20">
        <v>0</v>
      </c>
      <c r="P44" s="20">
        <v>1630.54</v>
      </c>
      <c r="Q44" s="20">
        <v>4076319.03</v>
      </c>
      <c r="R44" s="20">
        <v>0</v>
      </c>
      <c r="S44" s="20">
        <v>0</v>
      </c>
      <c r="T44" s="20">
        <v>0</v>
      </c>
      <c r="U44" s="20">
        <v>1800</v>
      </c>
      <c r="V44" s="20">
        <v>0</v>
      </c>
      <c r="W44" s="20">
        <v>0</v>
      </c>
      <c r="X44" s="20">
        <v>468481.8</v>
      </c>
      <c r="Y44" s="21">
        <f>SUM($E44:X44)</f>
        <v>7288869.9999999991</v>
      </c>
    </row>
    <row r="45" spans="1:25" s="2" customFormat="1" ht="25" customHeight="1">
      <c r="A45" s="26"/>
      <c r="B45" s="5"/>
      <c r="C45" s="57" t="s">
        <v>25</v>
      </c>
      <c r="D45" s="55">
        <f t="shared" ref="D45" si="71">SUM(D46:D47)</f>
        <v>0</v>
      </c>
      <c r="E45" s="56">
        <f t="shared" ref="E45:Y45" si="72">SUM(E46:E47)</f>
        <v>42796.46</v>
      </c>
      <c r="F45" s="56">
        <f t="shared" ref="F45" si="73">SUM(F46:F47)</f>
        <v>23765.200000000001</v>
      </c>
      <c r="G45" s="56">
        <f t="shared" ref="G45" si="74">SUM(G46:G47)</f>
        <v>50469.41</v>
      </c>
      <c r="H45" s="56">
        <f t="shared" ref="H45:J45" si="75">SUM(H46:H47)</f>
        <v>13120.14</v>
      </c>
      <c r="I45" s="56">
        <f t="shared" si="75"/>
        <v>26938.080000000002</v>
      </c>
      <c r="J45" s="56">
        <f t="shared" si="75"/>
        <v>11811.27</v>
      </c>
      <c r="K45" s="56">
        <f t="shared" ref="K45" si="76">SUM(K46:K47)</f>
        <v>20000</v>
      </c>
      <c r="L45" s="56">
        <f t="shared" ref="L45" si="77">SUM(L46:L47)</f>
        <v>151985.15000000002</v>
      </c>
      <c r="M45" s="56">
        <f t="shared" ref="M45" si="78">SUM(M46:M47)</f>
        <v>39696.090000000004</v>
      </c>
      <c r="N45" s="56">
        <f t="shared" ref="N45:O45" si="79">SUM(N46:N47)</f>
        <v>29966.799999999999</v>
      </c>
      <c r="O45" s="56">
        <f t="shared" si="79"/>
        <v>68091.490000000005</v>
      </c>
      <c r="P45" s="56">
        <f t="shared" ref="P45:Q45" si="80">SUM(P46:P47)</f>
        <v>67543.569999999992</v>
      </c>
      <c r="Q45" s="56">
        <f t="shared" si="80"/>
        <v>5490.15</v>
      </c>
      <c r="R45" s="56">
        <f t="shared" ref="R45" si="81">SUM(R46:R47)</f>
        <v>9516.94</v>
      </c>
      <c r="S45" s="56">
        <f t="shared" ref="S45" si="82">SUM(S46:S47)</f>
        <v>28085.83</v>
      </c>
      <c r="T45" s="56">
        <f t="shared" ref="T45" si="83">SUM(T46:T47)</f>
        <v>70950.69</v>
      </c>
      <c r="U45" s="56">
        <f t="shared" ref="U45" si="84">SUM(U46:U47)</f>
        <v>161663.76</v>
      </c>
      <c r="V45" s="56">
        <v>200804.31</v>
      </c>
      <c r="W45" s="56">
        <v>16.809999999999999</v>
      </c>
      <c r="X45" s="56">
        <v>497401.35</v>
      </c>
      <c r="Y45" s="55">
        <f t="shared" si="72"/>
        <v>1520113.5</v>
      </c>
    </row>
    <row r="46" spans="1:25" s="3" customFormat="1" ht="25" customHeight="1">
      <c r="A46" s="58" t="s">
        <v>24</v>
      </c>
      <c r="B46" s="5">
        <v>321</v>
      </c>
      <c r="C46" s="40" t="s">
        <v>23</v>
      </c>
      <c r="D46" s="39">
        <v>0</v>
      </c>
      <c r="E46" s="37">
        <v>41683.93</v>
      </c>
      <c r="F46" s="37">
        <v>23765.200000000001</v>
      </c>
      <c r="G46" s="37">
        <v>50469.41</v>
      </c>
      <c r="H46" s="37">
        <v>12947.42</v>
      </c>
      <c r="I46" s="37">
        <v>24562.910000000003</v>
      </c>
      <c r="J46" s="37">
        <v>11811.27</v>
      </c>
      <c r="K46" s="37">
        <v>20000</v>
      </c>
      <c r="L46" s="37">
        <v>131929.85</v>
      </c>
      <c r="M46" s="37">
        <v>39696.090000000004</v>
      </c>
      <c r="N46" s="37">
        <v>22517.42</v>
      </c>
      <c r="O46" s="37">
        <v>68091.490000000005</v>
      </c>
      <c r="P46" s="37">
        <v>55849.079999999994</v>
      </c>
      <c r="Q46" s="37">
        <v>5490.15</v>
      </c>
      <c r="R46" s="37">
        <v>7941.89</v>
      </c>
      <c r="S46" s="37">
        <v>28085.83</v>
      </c>
      <c r="T46" s="37">
        <v>70950.69</v>
      </c>
      <c r="U46" s="37">
        <v>161377.63</v>
      </c>
      <c r="V46" s="37">
        <v>461.58</v>
      </c>
      <c r="W46" s="37">
        <v>0</v>
      </c>
      <c r="X46" s="37">
        <v>23957.48</v>
      </c>
      <c r="Y46" s="39">
        <f>SUM($E46:X46)</f>
        <v>801589.32000000007</v>
      </c>
    </row>
    <row r="47" spans="1:25" s="3" customFormat="1" ht="25" customHeight="1">
      <c r="A47" s="14"/>
      <c r="B47" s="5">
        <v>322</v>
      </c>
      <c r="C47" s="40" t="s">
        <v>22</v>
      </c>
      <c r="D47" s="39">
        <v>0</v>
      </c>
      <c r="E47" s="37">
        <v>1112.53</v>
      </c>
      <c r="F47" s="37">
        <v>0</v>
      </c>
      <c r="G47" s="37">
        <v>0</v>
      </c>
      <c r="H47" s="37">
        <v>172.72</v>
      </c>
      <c r="I47" s="37">
        <v>2375.17</v>
      </c>
      <c r="J47" s="37">
        <v>0</v>
      </c>
      <c r="K47" s="37">
        <v>0</v>
      </c>
      <c r="L47" s="37">
        <v>20055.300000000003</v>
      </c>
      <c r="M47" s="37">
        <v>0</v>
      </c>
      <c r="N47" s="37">
        <v>7449.38</v>
      </c>
      <c r="O47" s="37">
        <v>0</v>
      </c>
      <c r="P47" s="37">
        <v>11694.49</v>
      </c>
      <c r="Q47" s="37">
        <v>0</v>
      </c>
      <c r="R47" s="37">
        <v>1575.05</v>
      </c>
      <c r="S47" s="37">
        <v>0</v>
      </c>
      <c r="T47" s="37">
        <v>0</v>
      </c>
      <c r="U47" s="37">
        <v>286.13</v>
      </c>
      <c r="V47" s="37">
        <v>200342.73</v>
      </c>
      <c r="W47" s="37">
        <v>16.809999999999999</v>
      </c>
      <c r="X47" s="37">
        <v>473443.87</v>
      </c>
      <c r="Y47" s="39">
        <f>SUM($E47:X47)</f>
        <v>718524.17999999993</v>
      </c>
    </row>
    <row r="48" spans="1:25" s="2" customFormat="1" ht="25" customHeight="1">
      <c r="A48" s="26"/>
      <c r="B48" s="5"/>
      <c r="C48" s="57" t="s">
        <v>21</v>
      </c>
      <c r="D48" s="55">
        <f t="shared" ref="D48" si="85">SUM(D49:D51)</f>
        <v>0</v>
      </c>
      <c r="E48" s="56">
        <f t="shared" ref="E48:Y48" si="86">SUM(E49:E51)</f>
        <v>56563.03</v>
      </c>
      <c r="F48" s="56">
        <f t="shared" ref="F48" si="87">SUM(F49:F51)</f>
        <v>3851921.52</v>
      </c>
      <c r="G48" s="56">
        <f t="shared" ref="G48" si="88">SUM(G49:G51)</f>
        <v>20627.02</v>
      </c>
      <c r="H48" s="56">
        <f t="shared" ref="H48:J48" si="89">SUM(H49:H51)</f>
        <v>0</v>
      </c>
      <c r="I48" s="56">
        <f t="shared" si="89"/>
        <v>7176376.9299999997</v>
      </c>
      <c r="J48" s="56">
        <f t="shared" si="89"/>
        <v>5065407.84</v>
      </c>
      <c r="K48" s="56">
        <f t="shared" ref="K48" si="90">SUM(K49:K51)</f>
        <v>309079.65000000002</v>
      </c>
      <c r="L48" s="56">
        <f t="shared" ref="L48" si="91">SUM(L49:L51)</f>
        <v>1327684.2100000002</v>
      </c>
      <c r="M48" s="56">
        <f t="shared" ref="M48" si="92">SUM(M49:M51)</f>
        <v>0</v>
      </c>
      <c r="N48" s="56">
        <f t="shared" ref="N48:O48" si="93">SUM(N49:N51)</f>
        <v>134364.57999999999</v>
      </c>
      <c r="O48" s="56">
        <f t="shared" si="93"/>
        <v>9375</v>
      </c>
      <c r="P48" s="56">
        <f t="shared" ref="P48:Q48" si="94">SUM(P49:P51)</f>
        <v>42594.49</v>
      </c>
      <c r="Q48" s="56">
        <f t="shared" si="94"/>
        <v>1480886.3300000003</v>
      </c>
      <c r="R48" s="56">
        <f t="shared" ref="R48" si="95">SUM(R49:R51)</f>
        <v>185</v>
      </c>
      <c r="S48" s="56">
        <f t="shared" ref="S48" si="96">SUM(S49:S51)</f>
        <v>742531.64</v>
      </c>
      <c r="T48" s="56">
        <f t="shared" ref="T48" si="97">SUM(T49:T51)</f>
        <v>2306.35</v>
      </c>
      <c r="U48" s="56">
        <f t="shared" ref="U48" si="98">SUM(U49:U51)</f>
        <v>108357.12</v>
      </c>
      <c r="V48" s="56">
        <v>200</v>
      </c>
      <c r="W48" s="56">
        <v>3833.17</v>
      </c>
      <c r="X48" s="56">
        <v>1539196.54</v>
      </c>
      <c r="Y48" s="55">
        <f t="shared" si="86"/>
        <v>21871490.419999998</v>
      </c>
    </row>
    <row r="49" spans="1:26" s="3" customFormat="1" ht="25" customHeight="1">
      <c r="A49" s="14"/>
      <c r="B49" s="5">
        <v>331</v>
      </c>
      <c r="C49" s="22" t="s">
        <v>20</v>
      </c>
      <c r="D49" s="21">
        <v>0</v>
      </c>
      <c r="E49" s="20">
        <v>43696.03</v>
      </c>
      <c r="F49" s="20">
        <v>1267.1099999998696</v>
      </c>
      <c r="G49" s="20">
        <v>20627.02</v>
      </c>
      <c r="H49" s="20">
        <v>0</v>
      </c>
      <c r="I49" s="20">
        <v>32132</v>
      </c>
      <c r="J49" s="20">
        <v>5088.8099999995902</v>
      </c>
      <c r="K49" s="20">
        <v>0</v>
      </c>
      <c r="L49" s="20">
        <v>3019.0100000000093</v>
      </c>
      <c r="M49" s="20">
        <v>0</v>
      </c>
      <c r="N49" s="20">
        <v>11341.549999999988</v>
      </c>
      <c r="O49" s="20">
        <v>9375</v>
      </c>
      <c r="P49" s="20">
        <v>1102.489999999998</v>
      </c>
      <c r="Q49" s="20">
        <v>0</v>
      </c>
      <c r="R49" s="20">
        <v>185</v>
      </c>
      <c r="S49" s="20">
        <v>11381.640000000014</v>
      </c>
      <c r="T49" s="20">
        <v>2306.35</v>
      </c>
      <c r="U49" s="20">
        <v>28475.87999999999</v>
      </c>
      <c r="V49" s="20">
        <v>200</v>
      </c>
      <c r="W49" s="20">
        <v>3833.17</v>
      </c>
      <c r="X49" s="20">
        <v>0</v>
      </c>
      <c r="Y49" s="21">
        <f>SUM($E49:X49)</f>
        <v>174031.0599999995</v>
      </c>
    </row>
    <row r="50" spans="1:26" s="3" customFormat="1" ht="25" customHeight="1">
      <c r="A50" s="14"/>
      <c r="B50" s="5">
        <v>332</v>
      </c>
      <c r="C50" s="22" t="s">
        <v>19</v>
      </c>
      <c r="D50" s="21">
        <v>0</v>
      </c>
      <c r="E50" s="20">
        <v>12867</v>
      </c>
      <c r="F50" s="20">
        <v>3850654.41</v>
      </c>
      <c r="G50" s="20">
        <v>0</v>
      </c>
      <c r="H50" s="20">
        <v>0</v>
      </c>
      <c r="I50" s="20">
        <v>7144244.9299999997</v>
      </c>
      <c r="J50" s="20">
        <v>5060319.03</v>
      </c>
      <c r="K50" s="20">
        <v>183594.65000000002</v>
      </c>
      <c r="L50" s="20">
        <v>1324665.2000000002</v>
      </c>
      <c r="M50" s="20">
        <v>0</v>
      </c>
      <c r="N50" s="20">
        <v>51766.33</v>
      </c>
      <c r="O50" s="20">
        <v>0</v>
      </c>
      <c r="P50" s="20">
        <v>41492</v>
      </c>
      <c r="Q50" s="20">
        <v>24251.780000000028</v>
      </c>
      <c r="R50" s="20">
        <v>0</v>
      </c>
      <c r="S50" s="20">
        <v>731150</v>
      </c>
      <c r="T50" s="20">
        <v>0</v>
      </c>
      <c r="U50" s="20">
        <v>79881.240000000005</v>
      </c>
      <c r="V50" s="20">
        <v>0</v>
      </c>
      <c r="W50" s="20">
        <v>0</v>
      </c>
      <c r="X50" s="20">
        <v>945854.8600000001</v>
      </c>
      <c r="Y50" s="21">
        <f>SUM($E50:X50)</f>
        <v>19450741.43</v>
      </c>
    </row>
    <row r="51" spans="1:26" s="3" customFormat="1" ht="25" customHeight="1">
      <c r="A51" s="14"/>
      <c r="B51" s="5">
        <v>333</v>
      </c>
      <c r="C51" s="22" t="s">
        <v>18</v>
      </c>
      <c r="D51" s="21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125485</v>
      </c>
      <c r="L51" s="20">
        <v>0</v>
      </c>
      <c r="M51" s="20">
        <v>0</v>
      </c>
      <c r="N51" s="20">
        <v>71256.7</v>
      </c>
      <c r="O51" s="20">
        <v>0</v>
      </c>
      <c r="P51" s="20">
        <v>0</v>
      </c>
      <c r="Q51" s="20">
        <v>1456634.5500000003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593341.68000000005</v>
      </c>
      <c r="Y51" s="21">
        <f>SUM($E51:X51)</f>
        <v>2246717.9300000002</v>
      </c>
    </row>
    <row r="52" spans="1:26" s="2" customFormat="1" ht="25" customHeight="1">
      <c r="A52" s="26"/>
      <c r="B52" s="5"/>
      <c r="C52" s="57" t="s">
        <v>17</v>
      </c>
      <c r="D52" s="55">
        <f t="shared" ref="D52" si="99">SUM(D53:D57)</f>
        <v>0</v>
      </c>
      <c r="E52" s="56">
        <f t="shared" ref="E52:Y52" si="100">SUM(E53:E57)</f>
        <v>32950.71</v>
      </c>
      <c r="F52" s="56">
        <f t="shared" ref="F52" si="101">SUM(F53:F57)</f>
        <v>1344.83</v>
      </c>
      <c r="G52" s="56">
        <f t="shared" ref="G52" si="102">SUM(G53:G57)</f>
        <v>342189.03</v>
      </c>
      <c r="H52" s="56">
        <f t="shared" ref="H52:J52" si="103">SUM(H53:H57)</f>
        <v>26038.11</v>
      </c>
      <c r="I52" s="56">
        <f t="shared" si="103"/>
        <v>729192.99</v>
      </c>
      <c r="J52" s="56">
        <f t="shared" si="103"/>
        <v>232137.72999999998</v>
      </c>
      <c r="K52" s="56">
        <f t="shared" ref="K52" si="104">SUM(K53:K57)</f>
        <v>1383067.8</v>
      </c>
      <c r="L52" s="56">
        <f t="shared" ref="L52" si="105">SUM(L53:L57)</f>
        <v>59944.19</v>
      </c>
      <c r="M52" s="56">
        <f t="shared" ref="M52" si="106">SUM(M53:M57)</f>
        <v>23827.920000000002</v>
      </c>
      <c r="N52" s="56">
        <f t="shared" ref="N52:O52" si="107">SUM(N53:N57)</f>
        <v>127177.23999999999</v>
      </c>
      <c r="O52" s="56">
        <f t="shared" si="107"/>
        <v>57431.899999999994</v>
      </c>
      <c r="P52" s="56">
        <f t="shared" ref="P52:Q52" si="108">SUM(P53:P57)</f>
        <v>21552.3</v>
      </c>
      <c r="Q52" s="56">
        <f t="shared" si="108"/>
        <v>366693.57</v>
      </c>
      <c r="R52" s="56">
        <f t="shared" ref="R52" si="109">SUM(R53:R57)</f>
        <v>14899.98</v>
      </c>
      <c r="S52" s="56">
        <f t="shared" ref="S52" si="110">SUM(S53:S57)</f>
        <v>23031.69</v>
      </c>
      <c r="T52" s="56">
        <f t="shared" ref="T52" si="111">SUM(T53:T57)</f>
        <v>967532.31</v>
      </c>
      <c r="U52" s="56">
        <f t="shared" ref="U52" si="112">SUM(U53:U57)</f>
        <v>64211.06</v>
      </c>
      <c r="V52" s="56">
        <v>549849.17999999993</v>
      </c>
      <c r="W52" s="56">
        <v>1583.15</v>
      </c>
      <c r="X52" s="56">
        <v>1046644.2999999999</v>
      </c>
      <c r="Y52" s="55">
        <f t="shared" si="100"/>
        <v>6071299.9899999993</v>
      </c>
    </row>
    <row r="53" spans="1:26" s="3" customFormat="1" ht="25" customHeight="1">
      <c r="A53" s="14"/>
      <c r="B53" s="5">
        <v>351</v>
      </c>
      <c r="C53" s="40" t="s">
        <v>16</v>
      </c>
      <c r="D53" s="39">
        <v>0</v>
      </c>
      <c r="E53" s="37">
        <v>32656.61</v>
      </c>
      <c r="F53" s="37">
        <v>0</v>
      </c>
      <c r="G53" s="37">
        <v>280721.75</v>
      </c>
      <c r="H53" s="37">
        <v>9248.2000000000007</v>
      </c>
      <c r="I53" s="37">
        <v>403306.03</v>
      </c>
      <c r="J53" s="37">
        <v>148630.82999999999</v>
      </c>
      <c r="K53" s="37">
        <v>91556.24</v>
      </c>
      <c r="L53" s="37">
        <v>41787.82</v>
      </c>
      <c r="M53" s="37">
        <v>20956.82</v>
      </c>
      <c r="N53" s="37">
        <v>106820.54</v>
      </c>
      <c r="O53" s="37">
        <v>55778.31</v>
      </c>
      <c r="P53" s="37">
        <v>20522.39</v>
      </c>
      <c r="Q53" s="37">
        <v>366277.07</v>
      </c>
      <c r="R53" s="37">
        <v>10384.5</v>
      </c>
      <c r="S53" s="37">
        <v>21646.14</v>
      </c>
      <c r="T53" s="37">
        <v>53252.15</v>
      </c>
      <c r="U53" s="37">
        <v>43275.969999999994</v>
      </c>
      <c r="V53" s="37">
        <v>6.57</v>
      </c>
      <c r="W53" s="37">
        <v>0</v>
      </c>
      <c r="X53" s="37">
        <v>0</v>
      </c>
      <c r="Y53" s="39">
        <f>SUM($E53:X53)</f>
        <v>1706827.9399999997</v>
      </c>
    </row>
    <row r="54" spans="1:26" s="3" customFormat="1" ht="25" customHeight="1">
      <c r="A54" s="14"/>
      <c r="B54" s="5">
        <v>352</v>
      </c>
      <c r="C54" s="40" t="s">
        <v>15</v>
      </c>
      <c r="D54" s="39">
        <v>0</v>
      </c>
      <c r="E54" s="37">
        <v>0</v>
      </c>
      <c r="F54" s="37">
        <v>71.5</v>
      </c>
      <c r="G54" s="37">
        <v>10963.59</v>
      </c>
      <c r="H54" s="37">
        <v>18.25</v>
      </c>
      <c r="I54" s="37">
        <v>1.7</v>
      </c>
      <c r="J54" s="37">
        <v>81130.399999999994</v>
      </c>
      <c r="K54" s="37">
        <v>266.20999999999998</v>
      </c>
      <c r="L54" s="37">
        <v>0</v>
      </c>
      <c r="M54" s="37">
        <v>1.7</v>
      </c>
      <c r="N54" s="37">
        <v>19999</v>
      </c>
      <c r="O54" s="37">
        <v>0</v>
      </c>
      <c r="P54" s="37">
        <v>3.7</v>
      </c>
      <c r="Q54" s="37">
        <v>0.85</v>
      </c>
      <c r="R54" s="37">
        <v>4</v>
      </c>
      <c r="S54" s="37">
        <v>16.7</v>
      </c>
      <c r="T54" s="37">
        <v>913539.96000000008</v>
      </c>
      <c r="U54" s="37">
        <v>19735.09</v>
      </c>
      <c r="V54" s="37">
        <v>549331.35</v>
      </c>
      <c r="W54" s="37">
        <v>7.4</v>
      </c>
      <c r="X54" s="37">
        <v>1045676.2</v>
      </c>
      <c r="Y54" s="39">
        <f>SUM($E54:X54)</f>
        <v>2640767.5999999996</v>
      </c>
      <c r="Z54" s="19"/>
    </row>
    <row r="55" spans="1:26" s="3" customFormat="1" ht="25" customHeight="1">
      <c r="A55" s="14"/>
      <c r="B55" s="5">
        <v>353</v>
      </c>
      <c r="C55" s="40" t="s">
        <v>14</v>
      </c>
      <c r="D55" s="39">
        <v>0</v>
      </c>
      <c r="E55" s="37">
        <v>294.10000000000002</v>
      </c>
      <c r="F55" s="37">
        <v>1273.33</v>
      </c>
      <c r="G55" s="37">
        <v>50503.689999999995</v>
      </c>
      <c r="H55" s="37">
        <v>16771.66</v>
      </c>
      <c r="I55" s="37">
        <v>325885.25999999995</v>
      </c>
      <c r="J55" s="37">
        <v>2376.5</v>
      </c>
      <c r="K55" s="37">
        <v>544.82000000000005</v>
      </c>
      <c r="L55" s="37">
        <v>18156.370000000003</v>
      </c>
      <c r="M55" s="37">
        <v>2869.4</v>
      </c>
      <c r="N55" s="37">
        <v>357.7</v>
      </c>
      <c r="O55" s="37">
        <v>1653.5900000000001</v>
      </c>
      <c r="P55" s="37">
        <v>1026.21</v>
      </c>
      <c r="Q55" s="37">
        <v>415.65</v>
      </c>
      <c r="R55" s="37">
        <v>4511.4800000000005</v>
      </c>
      <c r="S55" s="37">
        <v>1368.85</v>
      </c>
      <c r="T55" s="37">
        <v>740.2</v>
      </c>
      <c r="U55" s="37">
        <v>1200</v>
      </c>
      <c r="V55" s="37">
        <v>511.26</v>
      </c>
      <c r="W55" s="37">
        <v>1575.75</v>
      </c>
      <c r="X55" s="37">
        <v>968.1</v>
      </c>
      <c r="Y55" s="39">
        <f>SUM($E55:X55)</f>
        <v>433003.92</v>
      </c>
    </row>
    <row r="56" spans="1:26" s="3" customFormat="1" ht="25" customHeight="1">
      <c r="A56" s="14"/>
      <c r="B56" s="5">
        <v>360</v>
      </c>
      <c r="C56" s="40" t="s">
        <v>13</v>
      </c>
      <c r="D56" s="39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9">
        <f>SUM($E56:X56)</f>
        <v>0</v>
      </c>
    </row>
    <row r="57" spans="1:26" s="3" customFormat="1" ht="25" customHeight="1" thickBot="1">
      <c r="A57" s="14"/>
      <c r="B57" s="5">
        <v>370</v>
      </c>
      <c r="C57" s="36" t="s">
        <v>12</v>
      </c>
      <c r="D57" s="35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1290700.53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5">
        <f>SUM($E57:X57)</f>
        <v>1290700.53</v>
      </c>
    </row>
    <row r="58" spans="1:26" s="11" customFormat="1" ht="25" customHeight="1">
      <c r="A58" s="42"/>
      <c r="B58" s="5"/>
      <c r="C58" s="54"/>
    </row>
    <row r="59" spans="1:26" s="11" customFormat="1" ht="25" customHeight="1" thickBot="1">
      <c r="A59" s="42"/>
      <c r="B59" s="5"/>
      <c r="C59" s="54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6" s="11" customFormat="1" ht="25" customHeight="1">
      <c r="A60" s="42"/>
      <c r="B60" s="5"/>
      <c r="C60" s="53" t="s">
        <v>11</v>
      </c>
      <c r="D60" s="97" t="s">
        <v>64</v>
      </c>
      <c r="E60" s="89">
        <v>42095</v>
      </c>
      <c r="F60" s="89">
        <v>42096</v>
      </c>
      <c r="G60" s="89">
        <v>42100</v>
      </c>
      <c r="H60" s="89">
        <v>42101</v>
      </c>
      <c r="I60" s="89">
        <v>42102</v>
      </c>
      <c r="J60" s="89">
        <v>42103</v>
      </c>
      <c r="K60" s="89">
        <v>42104</v>
      </c>
      <c r="L60" s="89">
        <v>42107</v>
      </c>
      <c r="M60" s="89">
        <v>42108</v>
      </c>
      <c r="N60" s="89">
        <v>42109</v>
      </c>
      <c r="O60" s="89">
        <v>42110</v>
      </c>
      <c r="P60" s="89">
        <v>42111</v>
      </c>
      <c r="Q60" s="89">
        <v>42114</v>
      </c>
      <c r="R60" s="89">
        <v>42116</v>
      </c>
      <c r="S60" s="89">
        <v>42117</v>
      </c>
      <c r="T60" s="89">
        <v>42118</v>
      </c>
      <c r="U60" s="89">
        <v>42121</v>
      </c>
      <c r="V60" s="89">
        <v>42122</v>
      </c>
      <c r="W60" s="89">
        <v>42123</v>
      </c>
      <c r="X60" s="89">
        <v>42124</v>
      </c>
      <c r="Y60" s="52" t="str">
        <f t="shared" ref="Y60" si="113">+Y1</f>
        <v>Total</v>
      </c>
    </row>
    <row r="61" spans="1:26" s="11" customFormat="1" ht="25" customHeight="1">
      <c r="A61" s="42"/>
      <c r="B61" s="5"/>
      <c r="C61" s="93">
        <f t="shared" ref="C61" si="114">+C2</f>
        <v>42095</v>
      </c>
      <c r="D61" s="98" t="s">
        <v>66</v>
      </c>
      <c r="E61" s="50" t="s">
        <v>67</v>
      </c>
      <c r="F61" s="50" t="s">
        <v>68</v>
      </c>
      <c r="G61" s="50" t="s">
        <v>69</v>
      </c>
      <c r="H61" s="50" t="s">
        <v>70</v>
      </c>
      <c r="I61" s="50" t="s">
        <v>67</v>
      </c>
      <c r="J61" s="50" t="s">
        <v>68</v>
      </c>
      <c r="K61" s="50" t="s">
        <v>71</v>
      </c>
      <c r="L61" s="50" t="s">
        <v>69</v>
      </c>
      <c r="M61" s="50" t="s">
        <v>70</v>
      </c>
      <c r="N61" s="50" t="s">
        <v>67</v>
      </c>
      <c r="O61" s="50" t="s">
        <v>68</v>
      </c>
      <c r="P61" s="50" t="s">
        <v>71</v>
      </c>
      <c r="Q61" s="50" t="s">
        <v>69</v>
      </c>
      <c r="R61" s="50" t="s">
        <v>67</v>
      </c>
      <c r="S61" s="50" t="s">
        <v>68</v>
      </c>
      <c r="T61" s="50" t="s">
        <v>71</v>
      </c>
      <c r="U61" s="50" t="s">
        <v>69</v>
      </c>
      <c r="V61" s="50" t="s">
        <v>70</v>
      </c>
      <c r="W61" s="50" t="s">
        <v>67</v>
      </c>
      <c r="X61" s="50" t="s">
        <v>68</v>
      </c>
      <c r="Y61" s="51" t="s">
        <v>10</v>
      </c>
    </row>
    <row r="62" spans="1:26" s="9" customFormat="1" ht="25" customHeight="1" thickBot="1">
      <c r="A62" s="14"/>
      <c r="B62" s="5"/>
      <c r="C62" s="6"/>
      <c r="D62" s="99">
        <v>42064</v>
      </c>
      <c r="E62" s="92" t="s">
        <v>72</v>
      </c>
      <c r="F62" s="92" t="s">
        <v>72</v>
      </c>
      <c r="G62" s="92" t="s">
        <v>72</v>
      </c>
      <c r="H62" s="92" t="s">
        <v>72</v>
      </c>
      <c r="I62" s="92" t="s">
        <v>72</v>
      </c>
      <c r="J62" s="92" t="s">
        <v>72</v>
      </c>
      <c r="K62" s="92" t="s">
        <v>72</v>
      </c>
      <c r="L62" s="92" t="s">
        <v>72</v>
      </c>
      <c r="M62" s="92" t="s">
        <v>72</v>
      </c>
      <c r="N62" s="92" t="s">
        <v>72</v>
      </c>
      <c r="O62" s="92" t="s">
        <v>72</v>
      </c>
      <c r="P62" s="92" t="s">
        <v>72</v>
      </c>
      <c r="Q62" s="92" t="s">
        <v>72</v>
      </c>
      <c r="R62" s="92" t="s">
        <v>72</v>
      </c>
      <c r="S62" s="92" t="s">
        <v>72</v>
      </c>
      <c r="T62" s="92" t="s">
        <v>72</v>
      </c>
      <c r="U62" s="92" t="s">
        <v>72</v>
      </c>
      <c r="V62" s="92" t="s">
        <v>72</v>
      </c>
      <c r="W62" s="92" t="s">
        <v>72</v>
      </c>
      <c r="X62" s="92" t="s">
        <v>72</v>
      </c>
      <c r="Y62" s="49">
        <f>+X60</f>
        <v>42124</v>
      </c>
    </row>
    <row r="63" spans="1:26" s="2" customFormat="1" ht="25" customHeight="1">
      <c r="A63" s="26"/>
      <c r="B63" s="5"/>
      <c r="C63" s="48" t="s">
        <v>9</v>
      </c>
      <c r="D63" s="47">
        <v>293241.31999999844</v>
      </c>
      <c r="E63" s="46">
        <f>+D64</f>
        <v>293241.31999999844</v>
      </c>
      <c r="F63" s="46">
        <f>+E64</f>
        <v>293288.16999999841</v>
      </c>
      <c r="G63" s="46">
        <f t="shared" ref="G63" si="115">+F64</f>
        <v>293337.80999999843</v>
      </c>
      <c r="H63" s="46">
        <f t="shared" ref="H63" si="116">+G64</f>
        <v>291934.13999999844</v>
      </c>
      <c r="I63" s="46">
        <f t="shared" ref="I63" si="117">+H64</f>
        <v>291996.03999999847</v>
      </c>
      <c r="J63" s="46">
        <f t="shared" ref="J63" si="118">+I64</f>
        <v>277595.65999999846</v>
      </c>
      <c r="K63" s="46">
        <f t="shared" ref="K63" si="119">+J64</f>
        <v>277657.37999999843</v>
      </c>
      <c r="L63" s="46">
        <f t="shared" ref="L63" si="120">+K64</f>
        <v>276627.30999999843</v>
      </c>
      <c r="M63" s="46">
        <f t="shared" ref="M63" si="121">+L64</f>
        <v>284433.83999999845</v>
      </c>
      <c r="N63" s="46">
        <f t="shared" ref="N63" si="122">+M64</f>
        <v>285155.25999999844</v>
      </c>
      <c r="O63" s="46">
        <f t="shared" ref="O63" si="123">+N64</f>
        <v>285238.55999999843</v>
      </c>
      <c r="P63" s="46">
        <f t="shared" ref="P63" si="124">+O64</f>
        <v>285331.12999999843</v>
      </c>
      <c r="Q63" s="46">
        <f t="shared" ref="Q63" si="125">+P64</f>
        <v>285421.88999999844</v>
      </c>
      <c r="R63" s="46">
        <f t="shared" ref="R63" si="126">+Q64</f>
        <v>160678.13999999847</v>
      </c>
      <c r="S63" s="46">
        <f t="shared" ref="S63" si="127">+R64</f>
        <v>160761.55999999848</v>
      </c>
      <c r="T63" s="46">
        <f t="shared" ref="T63" si="128">+S64</f>
        <v>160820.7299999985</v>
      </c>
      <c r="U63" s="46">
        <f t="shared" ref="U63" si="129">+T64</f>
        <v>160751.12999999852</v>
      </c>
      <c r="V63" s="46">
        <v>160882.55999999851</v>
      </c>
      <c r="W63" s="46">
        <v>2743568.7699999991</v>
      </c>
      <c r="X63" s="46">
        <v>298750.42999999924</v>
      </c>
      <c r="Y63" s="47">
        <f>+$E$63</f>
        <v>293241.31999999844</v>
      </c>
    </row>
    <row r="64" spans="1:26" s="2" customFormat="1" ht="25" customHeight="1" thickBot="1">
      <c r="A64" s="26"/>
      <c r="B64" s="5"/>
      <c r="C64" s="45" t="s">
        <v>8</v>
      </c>
      <c r="D64" s="44">
        <f t="shared" ref="D64" si="130">+D63+D66-D70</f>
        <v>293241.31999999844</v>
      </c>
      <c r="E64" s="43">
        <f t="shared" ref="E64:Y64" si="131">+E63+E66-E70</f>
        <v>293288.16999999841</v>
      </c>
      <c r="F64" s="43">
        <f t="shared" ref="F64" si="132">+F63+F66-F70</f>
        <v>293337.80999999843</v>
      </c>
      <c r="G64" s="43">
        <f t="shared" ref="G64" si="133">+G63+G66-G70</f>
        <v>291934.13999999844</v>
      </c>
      <c r="H64" s="43">
        <f t="shared" ref="H64:J64" si="134">+H63+H66-H70</f>
        <v>291996.03999999847</v>
      </c>
      <c r="I64" s="43">
        <f t="shared" si="134"/>
        <v>277595.65999999846</v>
      </c>
      <c r="J64" s="43">
        <f t="shared" si="134"/>
        <v>277657.37999999843</v>
      </c>
      <c r="K64" s="43">
        <f t="shared" ref="K64" si="135">+K63+K66-K70</f>
        <v>276627.30999999843</v>
      </c>
      <c r="L64" s="43">
        <f t="shared" ref="L64" si="136">+L63+L66-L70</f>
        <v>284433.83999999845</v>
      </c>
      <c r="M64" s="43">
        <f t="shared" ref="M64" si="137">+M63+M66-M70</f>
        <v>285155.25999999844</v>
      </c>
      <c r="N64" s="43">
        <f t="shared" ref="N64:O64" si="138">+N63+N66-N70</f>
        <v>285238.55999999843</v>
      </c>
      <c r="O64" s="43">
        <f t="shared" si="138"/>
        <v>285331.12999999843</v>
      </c>
      <c r="P64" s="43">
        <f t="shared" ref="P64:Q64" si="139">+P63+P66-P70</f>
        <v>285421.88999999844</v>
      </c>
      <c r="Q64" s="43">
        <f t="shared" si="139"/>
        <v>160678.13999999847</v>
      </c>
      <c r="R64" s="43">
        <f t="shared" ref="R64" si="140">+R63+R66-R70</f>
        <v>160761.55999999848</v>
      </c>
      <c r="S64" s="43">
        <f t="shared" ref="S64" si="141">+S63+S66-S70</f>
        <v>160820.7299999985</v>
      </c>
      <c r="T64" s="43">
        <f t="shared" ref="T64" si="142">+T63+T66-T70</f>
        <v>160751.12999999852</v>
      </c>
      <c r="U64" s="43">
        <f t="shared" ref="U64" si="143">+U63+U66-U70</f>
        <v>160882.55999999851</v>
      </c>
      <c r="V64" s="43">
        <v>2743568.7699999991</v>
      </c>
      <c r="W64" s="43">
        <v>298750.42999999924</v>
      </c>
      <c r="X64" s="43">
        <v>294632.93999999925</v>
      </c>
      <c r="Y64" s="44">
        <f t="shared" si="131"/>
        <v>294632.93999999855</v>
      </c>
    </row>
    <row r="65" spans="1:15832" s="11" customFormat="1" ht="25" customHeight="1" thickBot="1">
      <c r="A65" s="42"/>
      <c r="B65" s="5"/>
      <c r="C65" s="4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94"/>
    </row>
    <row r="66" spans="1:15832" s="2" customFormat="1" ht="25" customHeight="1">
      <c r="A66" s="26"/>
      <c r="B66" s="5"/>
      <c r="C66" s="25" t="s">
        <v>7</v>
      </c>
      <c r="D66" s="24">
        <f t="shared" ref="D66" si="144">SUM(D67:D68)</f>
        <v>0</v>
      </c>
      <c r="E66" s="23">
        <f t="shared" ref="E66:Y66" si="145">SUM(E67:E68)</f>
        <v>46.85</v>
      </c>
      <c r="F66" s="23">
        <f t="shared" ref="F66" si="146">SUM(F67:F68)</f>
        <v>49.64</v>
      </c>
      <c r="G66" s="23">
        <f t="shared" ref="G66" si="147">SUM(G67:G68)</f>
        <v>152.07999999999998</v>
      </c>
      <c r="H66" s="23">
        <f t="shared" ref="H66:J66" si="148">SUM(H67:H68)</f>
        <v>62.9</v>
      </c>
      <c r="I66" s="23">
        <f t="shared" si="148"/>
        <v>340.62</v>
      </c>
      <c r="J66" s="23">
        <f t="shared" si="148"/>
        <v>61.72</v>
      </c>
      <c r="K66" s="23">
        <f t="shared" ref="K66" si="149">SUM(K67:K68)</f>
        <v>70.489999999999995</v>
      </c>
      <c r="L66" s="23">
        <f t="shared" ref="L66" si="150">SUM(L67:L68)</f>
        <v>102.65</v>
      </c>
      <c r="M66" s="23">
        <f t="shared" ref="M66" si="151">SUM(M67:M68)</f>
        <v>721.42</v>
      </c>
      <c r="N66" s="23">
        <f t="shared" ref="N66:O66" si="152">SUM(N67:N68)</f>
        <v>83.3</v>
      </c>
      <c r="O66" s="23">
        <f t="shared" si="152"/>
        <v>92.57</v>
      </c>
      <c r="P66" s="23">
        <f t="shared" ref="P66:Q66" si="153">SUM(P67:P68)</f>
        <v>90.76</v>
      </c>
      <c r="Q66" s="23">
        <f t="shared" si="153"/>
        <v>147.03</v>
      </c>
      <c r="R66" s="23">
        <f t="shared" ref="R66" si="154">SUM(R67:R68)</f>
        <v>83.42</v>
      </c>
      <c r="S66" s="23">
        <f t="shared" ref="S66" si="155">SUM(S67:S68)</f>
        <v>59.17</v>
      </c>
      <c r="T66" s="23">
        <f t="shared" ref="T66" si="156">SUM(T67:T68)</f>
        <v>127.16999999999999</v>
      </c>
      <c r="U66" s="23">
        <f t="shared" ref="U66" si="157">SUM(U67:U68)</f>
        <v>131.43</v>
      </c>
      <c r="V66" s="23">
        <v>2582686.2100000004</v>
      </c>
      <c r="W66" s="23">
        <v>118.45</v>
      </c>
      <c r="X66" s="23">
        <v>9.3800000000000008</v>
      </c>
      <c r="Y66" s="24">
        <f t="shared" si="145"/>
        <v>2585237.2600000002</v>
      </c>
    </row>
    <row r="67" spans="1:15832" s="3" customFormat="1" ht="25" customHeight="1">
      <c r="A67" s="14"/>
      <c r="B67" s="5"/>
      <c r="C67" s="40" t="s">
        <v>6</v>
      </c>
      <c r="D67" s="39">
        <v>0</v>
      </c>
      <c r="E67" s="37">
        <v>46.85</v>
      </c>
      <c r="F67" s="37">
        <v>49.64</v>
      </c>
      <c r="G67" s="37">
        <v>152.07999999999998</v>
      </c>
      <c r="H67" s="37">
        <v>62.9</v>
      </c>
      <c r="I67" s="37">
        <v>340.62</v>
      </c>
      <c r="J67" s="37">
        <v>61.72</v>
      </c>
      <c r="K67" s="37">
        <v>70.489999999999995</v>
      </c>
      <c r="L67" s="37">
        <v>102.65</v>
      </c>
      <c r="M67" s="37">
        <v>721.42</v>
      </c>
      <c r="N67" s="37">
        <v>83.3</v>
      </c>
      <c r="O67" s="37">
        <v>92.57</v>
      </c>
      <c r="P67" s="37">
        <v>90.76</v>
      </c>
      <c r="Q67" s="37">
        <v>147.03</v>
      </c>
      <c r="R67" s="37">
        <v>83.42</v>
      </c>
      <c r="S67" s="37">
        <v>59.17</v>
      </c>
      <c r="T67" s="37">
        <v>127.16999999999999</v>
      </c>
      <c r="U67" s="37">
        <v>131.43</v>
      </c>
      <c r="V67" s="37">
        <v>83.22</v>
      </c>
      <c r="W67" s="37">
        <v>118.45</v>
      </c>
      <c r="X67" s="37">
        <v>9.3800000000000008</v>
      </c>
      <c r="Y67" s="38">
        <f>SUM($E67:X67)</f>
        <v>2634.2699999999995</v>
      </c>
    </row>
    <row r="68" spans="1:15832" s="3" customFormat="1" ht="25" customHeight="1" thickBot="1">
      <c r="A68" s="14"/>
      <c r="B68" s="5"/>
      <c r="C68" s="36" t="s">
        <v>5</v>
      </c>
      <c r="D68" s="35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2582602.9900000002</v>
      </c>
      <c r="W68" s="33">
        <v>0</v>
      </c>
      <c r="X68" s="33">
        <v>0</v>
      </c>
      <c r="Y68" s="34">
        <f>SUM($E68:X68)</f>
        <v>2582602.9900000002</v>
      </c>
    </row>
    <row r="69" spans="1:15832" s="27" customFormat="1" ht="25" customHeight="1" thickBot="1">
      <c r="A69" s="29"/>
      <c r="B69" s="5"/>
      <c r="C69" s="29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28"/>
    </row>
    <row r="70" spans="1:15832" s="2" customFormat="1" ht="25" customHeight="1" thickBot="1">
      <c r="A70" s="26"/>
      <c r="B70" s="5"/>
      <c r="C70" s="32" t="s">
        <v>4</v>
      </c>
      <c r="D70" s="31">
        <f t="shared" ref="D70" si="158">+D72</f>
        <v>0</v>
      </c>
      <c r="E70" s="30">
        <f t="shared" ref="E70:Y70" si="159">+E72</f>
        <v>0</v>
      </c>
      <c r="F70" s="30">
        <f t="shared" ref="F70" si="160">+F72</f>
        <v>0</v>
      </c>
      <c r="G70" s="30">
        <f t="shared" ref="G70" si="161">+G72</f>
        <v>1555.75</v>
      </c>
      <c r="H70" s="30">
        <f t="shared" ref="H70:J70" si="162">+H72</f>
        <v>1</v>
      </c>
      <c r="I70" s="30">
        <f t="shared" si="162"/>
        <v>14741</v>
      </c>
      <c r="J70" s="30">
        <f t="shared" si="162"/>
        <v>0</v>
      </c>
      <c r="K70" s="30">
        <f t="shared" ref="K70" si="163">+K72</f>
        <v>1100.56</v>
      </c>
      <c r="L70" s="30">
        <f t="shared" ref="L70" si="164">+L72</f>
        <v>-7703.88</v>
      </c>
      <c r="M70" s="30">
        <f t="shared" ref="M70" si="165">+M72</f>
        <v>0</v>
      </c>
      <c r="N70" s="30">
        <f t="shared" ref="N70:O70" si="166">+N72</f>
        <v>0</v>
      </c>
      <c r="O70" s="30">
        <f t="shared" si="166"/>
        <v>0</v>
      </c>
      <c r="P70" s="30">
        <f t="shared" ref="P70:Q70" si="167">+P72</f>
        <v>0</v>
      </c>
      <c r="Q70" s="30">
        <f t="shared" si="167"/>
        <v>124890.78</v>
      </c>
      <c r="R70" s="30">
        <f t="shared" ref="R70" si="168">+R72</f>
        <v>0</v>
      </c>
      <c r="S70" s="30">
        <f t="shared" ref="S70" si="169">+S72</f>
        <v>0</v>
      </c>
      <c r="T70" s="30">
        <f t="shared" ref="T70" si="170">+T72</f>
        <v>196.77</v>
      </c>
      <c r="U70" s="30">
        <f t="shared" ref="U70" si="171">+U72</f>
        <v>0</v>
      </c>
      <c r="V70" s="30">
        <v>0</v>
      </c>
      <c r="W70" s="30">
        <v>2444936.79</v>
      </c>
      <c r="X70" s="30">
        <v>4126.87</v>
      </c>
      <c r="Y70" s="31">
        <f t="shared" si="159"/>
        <v>2583845.64</v>
      </c>
    </row>
    <row r="71" spans="1:15832" s="27" customFormat="1" ht="25" customHeight="1" thickBot="1">
      <c r="A71" s="29"/>
      <c r="B71" s="5"/>
      <c r="C71" s="29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28"/>
    </row>
    <row r="72" spans="1:15832" s="2" customFormat="1" ht="25" customHeight="1">
      <c r="A72" s="26"/>
      <c r="B72" s="5"/>
      <c r="C72" s="25" t="s">
        <v>3</v>
      </c>
      <c r="D72" s="24">
        <f t="shared" ref="D72" si="172">SUM(D73:D75)</f>
        <v>0</v>
      </c>
      <c r="E72" s="23">
        <f t="shared" ref="E72:Y72" si="173">SUM(E73:E75)</f>
        <v>0</v>
      </c>
      <c r="F72" s="23">
        <f t="shared" ref="F72" si="174">SUM(F73:F75)</f>
        <v>0</v>
      </c>
      <c r="G72" s="23">
        <f t="shared" ref="G72" si="175">SUM(G73:G75)</f>
        <v>1555.75</v>
      </c>
      <c r="H72" s="23">
        <f t="shared" ref="H72:J72" si="176">SUM(H73:H75)</f>
        <v>1</v>
      </c>
      <c r="I72" s="23">
        <f t="shared" si="176"/>
        <v>14741</v>
      </c>
      <c r="J72" s="23">
        <f t="shared" si="176"/>
        <v>0</v>
      </c>
      <c r="K72" s="23">
        <f t="shared" ref="K72" si="177">SUM(K73:K75)</f>
        <v>1100.56</v>
      </c>
      <c r="L72" s="23">
        <f t="shared" ref="L72" si="178">SUM(L73:L75)</f>
        <v>-7703.88</v>
      </c>
      <c r="M72" s="23">
        <f t="shared" ref="M72" si="179">SUM(M73:M75)</f>
        <v>0</v>
      </c>
      <c r="N72" s="23">
        <f t="shared" ref="N72:O72" si="180">SUM(N73:N75)</f>
        <v>0</v>
      </c>
      <c r="O72" s="23">
        <f t="shared" si="180"/>
        <v>0</v>
      </c>
      <c r="P72" s="23">
        <f t="shared" ref="P72:Q72" si="181">SUM(P73:P75)</f>
        <v>0</v>
      </c>
      <c r="Q72" s="23">
        <f t="shared" si="181"/>
        <v>124890.78</v>
      </c>
      <c r="R72" s="23">
        <f t="shared" ref="R72" si="182">SUM(R73:R75)</f>
        <v>0</v>
      </c>
      <c r="S72" s="23">
        <f t="shared" ref="S72" si="183">SUM(S73:S75)</f>
        <v>0</v>
      </c>
      <c r="T72" s="23">
        <f t="shared" ref="T72" si="184">SUM(T73:T75)</f>
        <v>196.77</v>
      </c>
      <c r="U72" s="23">
        <f t="shared" ref="U72" si="185">SUM(U73:U75)</f>
        <v>0</v>
      </c>
      <c r="V72" s="23">
        <v>0</v>
      </c>
      <c r="W72" s="23">
        <v>2444936.79</v>
      </c>
      <c r="X72" s="23">
        <v>4126.87</v>
      </c>
      <c r="Y72" s="24">
        <f t="shared" si="173"/>
        <v>2583845.64</v>
      </c>
    </row>
    <row r="73" spans="1:15832" s="3" customFormat="1" ht="25" customHeight="1">
      <c r="A73" s="14"/>
      <c r="B73" s="5">
        <v>311</v>
      </c>
      <c r="C73" s="22" t="s">
        <v>2</v>
      </c>
      <c r="D73" s="21">
        <v>0</v>
      </c>
      <c r="E73" s="20">
        <v>0</v>
      </c>
      <c r="F73" s="20">
        <v>0</v>
      </c>
      <c r="G73" s="20">
        <v>1495.75</v>
      </c>
      <c r="H73" s="20">
        <v>0</v>
      </c>
      <c r="I73" s="20">
        <v>0</v>
      </c>
      <c r="J73" s="20">
        <v>0</v>
      </c>
      <c r="K73" s="20">
        <v>1100.56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196.77</v>
      </c>
      <c r="U73" s="20">
        <v>0</v>
      </c>
      <c r="V73" s="20">
        <v>0</v>
      </c>
      <c r="W73" s="20">
        <v>2444936.79</v>
      </c>
      <c r="X73" s="20">
        <v>1543.61</v>
      </c>
      <c r="Y73" s="21">
        <f>SUM($E73:X73)</f>
        <v>2449273.48</v>
      </c>
    </row>
    <row r="74" spans="1:15832" s="3" customFormat="1" ht="25" customHeight="1">
      <c r="A74" s="14"/>
      <c r="B74" s="5">
        <v>312</v>
      </c>
      <c r="C74" s="22" t="s">
        <v>1</v>
      </c>
      <c r="D74" s="21">
        <v>0</v>
      </c>
      <c r="E74" s="20">
        <v>0</v>
      </c>
      <c r="F74" s="20">
        <v>0</v>
      </c>
      <c r="G74" s="20">
        <v>60</v>
      </c>
      <c r="H74" s="20">
        <v>1</v>
      </c>
      <c r="I74" s="20">
        <v>14741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124890.78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2583.2600000000002</v>
      </c>
      <c r="Y74" s="21">
        <f>SUM($E74:X74)</f>
        <v>142276.04</v>
      </c>
      <c r="Z74" s="19"/>
    </row>
    <row r="75" spans="1:15832" s="3" customFormat="1" ht="25" customHeight="1" thickBot="1">
      <c r="A75" s="14"/>
      <c r="B75" s="5">
        <v>312</v>
      </c>
      <c r="C75" s="18" t="s">
        <v>0</v>
      </c>
      <c r="D75" s="17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-7703.88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7">
        <f>SUM($E75:X75)</f>
        <v>-7703.88</v>
      </c>
    </row>
    <row r="76" spans="1:15832" s="7" customFormat="1" ht="25" customHeight="1">
      <c r="A76" s="6"/>
      <c r="B76" s="5"/>
      <c r="C76" s="15">
        <f ca="1">NOW()</f>
        <v>42130.621014004631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</row>
    <row r="77" spans="1:15832" s="9" customFormat="1" ht="20.05" customHeight="1">
      <c r="A77" s="14"/>
      <c r="B77" s="5"/>
      <c r="C77" s="13"/>
      <c r="D77" s="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0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</row>
    <row r="89" spans="1:15832" s="7" customFormat="1">
      <c r="A89" s="6"/>
      <c r="B89" s="5"/>
      <c r="C89" s="8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</row>
    <row r="90" spans="1:15832" s="7" customFormat="1">
      <c r="A90" s="6"/>
      <c r="B90" s="5"/>
      <c r="C90" s="8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</row>
    <row r="91" spans="1:15832" s="7" customFormat="1">
      <c r="A91" s="6"/>
      <c r="B91" s="5"/>
      <c r="C91" s="8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</row>
    <row r="92" spans="1:15832" s="7" customFormat="1">
      <c r="A92" s="6"/>
      <c r="B92" s="5"/>
      <c r="C92" s="8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</row>
    <row r="93" spans="1:15832" s="7" customFormat="1">
      <c r="A93" s="6"/>
      <c r="B93" s="5"/>
      <c r="C93" s="8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</row>
    <row r="94" spans="1:15832" s="7" customFormat="1">
      <c r="A94" s="6"/>
      <c r="B94" s="5"/>
      <c r="C94" s="8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</row>
    <row r="95" spans="1:15832" s="7" customFormat="1">
      <c r="A95" s="6"/>
      <c r="B95" s="5"/>
      <c r="C95" s="8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</row>
    <row r="96" spans="1:15832" s="7" customFormat="1">
      <c r="A96" s="6"/>
      <c r="B96" s="5"/>
      <c r="C96" s="8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</row>
    <row r="97" spans="1:15832" s="7" customFormat="1">
      <c r="A97" s="6"/>
      <c r="B97" s="5"/>
      <c r="C97" s="8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</row>
    <row r="98" spans="1:15832" s="7" customFormat="1">
      <c r="A98" s="6"/>
      <c r="B98" s="5"/>
      <c r="C98" s="8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</row>
    <row r="99" spans="1:15832" s="7" customFormat="1">
      <c r="A99" s="6"/>
      <c r="B99" s="5"/>
      <c r="C99" s="8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</row>
    <row r="100" spans="1:15832" s="7" customFormat="1">
      <c r="A100" s="6"/>
      <c r="B100" s="5"/>
      <c r="C100" s="8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</row>
    <row r="101" spans="1:15832" s="7" customFormat="1">
      <c r="A101" s="6"/>
      <c r="B101" s="5"/>
      <c r="C101" s="8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</row>
    <row r="102" spans="1:15832" s="7" customFormat="1">
      <c r="A102" s="6"/>
      <c r="B102" s="5"/>
      <c r="C102" s="8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</row>
    <row r="103" spans="1:15832" s="7" customFormat="1">
      <c r="A103" s="6"/>
      <c r="B103" s="5"/>
      <c r="C103" s="8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</row>
    <row r="104" spans="1:15832" s="7" customFormat="1">
      <c r="A104" s="6"/>
      <c r="B104" s="5"/>
      <c r="C104" s="8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</row>
    <row r="105" spans="1:15832" s="7" customFormat="1">
      <c r="A105" s="6"/>
      <c r="B105" s="5"/>
      <c r="C105" s="8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</row>
    <row r="106" spans="1:15832" s="7" customFormat="1">
      <c r="A106" s="6"/>
      <c r="B106" s="5"/>
      <c r="C106" s="8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</row>
    <row r="107" spans="1:15832" s="7" customFormat="1">
      <c r="A107" s="6"/>
      <c r="B107" s="5"/>
      <c r="C107" s="8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</row>
    <row r="108" spans="1:15832" s="7" customFormat="1">
      <c r="A108" s="6"/>
      <c r="B108" s="5"/>
      <c r="C108" s="8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</row>
    <row r="109" spans="1:15832" s="7" customFormat="1">
      <c r="A109" s="6"/>
      <c r="B109" s="5"/>
      <c r="C109" s="8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</row>
    <row r="110" spans="1:15832" s="7" customFormat="1">
      <c r="A110" s="6"/>
      <c r="B110" s="5"/>
      <c r="C110" s="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</row>
    <row r="111" spans="1:15832" s="7" customFormat="1">
      <c r="A111" s="6"/>
      <c r="B111" s="5"/>
      <c r="C111" s="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</row>
  </sheetData>
  <autoFilter ref="A1:A112">
    <filterColumn colId="0"/>
  </autoFilter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2015-02-12T17:49:49Z</dcterms:created>
  <dcterms:modified xsi:type="dcterms:W3CDTF">2015-05-06T17:54:35Z</dcterms:modified>
</cp:coreProperties>
</file>