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<sst xmlns="http://schemas.openxmlformats.org/spreadsheetml/2006/main" count="100" uniqueCount="98">
  <si>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</si>
  <si>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</si>
  <si>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</si>
  <si>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</si>
  <si>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</si>
  <si>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</si>
  <si>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</si>
  <si>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</si>
  <si>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</si>
  <si>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</si>
  <si>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</si>
  <si>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</si>
  <si>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</si>
  <si>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</si>
  <si>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</si>
  <si>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</si>
  <si>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</si>
  <si>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</si>
  <si>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</si>
  <si>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</si>
  <si>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</si>
  <si>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</si>
  <si>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</si>
  <si>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</si>
  <si>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</si>
  <si>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</si>
  <si>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</si>
  <si>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</si>
  <si>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</si>
  <si>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</si>
  <si>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</si>
  <si>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</si>
  <si>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</si>
  <si>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</si>
  <si>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</si>
  <si>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</si>
  <si>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</si>
  <si>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</si>
  <si>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</si>
  <si>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</si>
  <si>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</si>
  <si>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</si>
  <si>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</si>
  <si>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</si>
  <si>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</si>
  <si>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</si>
  <si>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</si>
  <si>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</si>
  <si>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</si>
  <si>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</si>
  <si>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</si>
  <si>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</si>
  <si>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</si>
  <si>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</si>
  <si>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</si>
  <si>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</si>
  <si>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</si>
  <si>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</si>
  <si>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</si>
  <si>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</si>
  <si>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</si>
  <si>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</si>
  <si>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</si>
  <si>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</si>
  <si>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</si>
  <si>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</si>
  <si>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</si>
  <si>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</si>
  <si>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</si>
  <si>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</si>
  <si>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</si>
  <si>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</si>
  <si>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</si>
  <si>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</si>
  <si>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</si>
  <si>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</si>
  <si>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</si>
  <si>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</si>
  <si>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</si>
  <si>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</si>
  <si>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</si>
  <si>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</si>
  <si>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</si>
  <si>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</si>
  <si>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</si>
  <si>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</si>
  <si>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</si>
  <si>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</si>
  <si>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</si>
  <si>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</si>
  <si>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</si>
  <si>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</si>
  <si>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</si>
  <si>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</si>
  <si>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</si>
  <si>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</si>
  <si>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</si>
  <si>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25/11/14 - VENCIMENTO 02/12/14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</si>
</sst>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502144</v>
      </c>
      <c r="C7" s="10">
        <f>C8+C20+C24</f>
        <v>363930</v>
      </c>
      <c r="D7" s="10">
        <f>D8+D20+D24</f>
        <v>379802</v>
      </c>
      <c r="E7" s="10">
        <f>E8+E20+E24</f>
        <v>87097</v>
      </c>
      <c r="F7" s="10">
        <f aca="true" t="shared" si="0" ref="F7:M7">F8+F20+F24</f>
        <v>308956</v>
      </c>
      <c r="G7" s="10">
        <f t="shared" si="0"/>
        <v>511367</v>
      </c>
      <c r="H7" s="10">
        <f t="shared" si="0"/>
        <v>495628</v>
      </c>
      <c r="I7" s="10">
        <f t="shared" si="0"/>
        <v>430161</v>
      </c>
      <c r="J7" s="10">
        <f t="shared" si="0"/>
        <v>310749</v>
      </c>
      <c r="K7" s="10">
        <f t="shared" si="0"/>
        <v>373375</v>
      </c>
      <c r="L7" s="10">
        <f t="shared" si="0"/>
        <v>166952</v>
      </c>
      <c r="M7" s="10">
        <f t="shared" si="0"/>
        <v>98068</v>
      </c>
      <c r="N7" s="10">
        <f>+N8+N20+N24</f>
        <v>4028229</v>
      </c>
      <c r="P7" s="41"/>
    </row>
    <row r="8" spans="1:14" ht="18.75" customHeight="1">
      <c r="A8" s="11" t="s">
        <v>34</v>
      </c>
      <c r="B8" s="12">
        <f>+B9+B12+B16</f>
        <v>281150</v>
      </c>
      <c r="C8" s="12">
        <f>+C9+C12+C16</f>
        <v>214198</v>
      </c>
      <c r="D8" s="12">
        <f>+D9+D12+D16</f>
        <v>239929</v>
      </c>
      <c r="E8" s="12">
        <f>+E9+E12+E16</f>
        <v>52813</v>
      </c>
      <c r="F8" s="12">
        <f aca="true" t="shared" si="1" ref="F8:M8">+F9+F12+F16</f>
        <v>182911</v>
      </c>
      <c r="G8" s="12">
        <f t="shared" si="1"/>
        <v>307008</v>
      </c>
      <c r="H8" s="12">
        <f t="shared" si="1"/>
        <v>284830</v>
      </c>
      <c r="I8" s="12">
        <f t="shared" si="1"/>
        <v>248111</v>
      </c>
      <c r="J8" s="12">
        <f t="shared" si="1"/>
        <v>184353</v>
      </c>
      <c r="K8" s="12">
        <f t="shared" si="1"/>
        <v>202475</v>
      </c>
      <c r="L8" s="12">
        <f t="shared" si="1"/>
        <v>99869</v>
      </c>
      <c r="M8" s="12">
        <f t="shared" si="1"/>
        <v>62101</v>
      </c>
      <c r="N8" s="12">
        <f>SUM(B8:M8)</f>
        <v>2359748</v>
      </c>
    </row>
    <row r="9" spans="1:14" ht="18.75" customHeight="1">
      <c r="A9" s="13" t="s">
        <v>7</v>
      </c>
      <c r="B9" s="14">
        <v>32105</v>
      </c>
      <c r="C9" s="14">
        <v>29367</v>
      </c>
      <c r="D9" s="14">
        <v>20350</v>
      </c>
      <c r="E9" s="14">
        <v>5466</v>
      </c>
      <c r="F9" s="14">
        <v>15818</v>
      </c>
      <c r="G9" s="14">
        <v>29519</v>
      </c>
      <c r="H9" s="14">
        <v>38962</v>
      </c>
      <c r="I9" s="14">
        <v>18533</v>
      </c>
      <c r="J9" s="14">
        <v>23059</v>
      </c>
      <c r="K9" s="14">
        <v>18443</v>
      </c>
      <c r="L9" s="14">
        <v>14194</v>
      </c>
      <c r="M9" s="14">
        <v>8609</v>
      </c>
      <c r="N9" s="12">
        <f aca="true" t="shared" si="2" ref="N9:N19">SUM(B9:M9)</f>
        <v>254425</v>
      </c>
    </row>
    <row r="10" spans="1:14" ht="18.75" customHeight="1">
      <c r="A10" s="15" t="s">
        <v>8</v>
      </c>
      <c r="B10" s="14">
        <f>+B9-B11</f>
        <v>32105</v>
      </c>
      <c r="C10" s="14">
        <f>+C9-C11</f>
        <v>29367</v>
      </c>
      <c r="D10" s="14">
        <f>+D9-D11</f>
        <v>20350</v>
      </c>
      <c r="E10" s="14">
        <f>+E9-E11</f>
        <v>5466</v>
      </c>
      <c r="F10" s="14">
        <f aca="true" t="shared" si="3" ref="F10:M10">+F9-F11</f>
        <v>15818</v>
      </c>
      <c r="G10" s="14">
        <f t="shared" si="3"/>
        <v>29519</v>
      </c>
      <c r="H10" s="14">
        <f t="shared" si="3"/>
        <v>38962</v>
      </c>
      <c r="I10" s="14">
        <f t="shared" si="3"/>
        <v>18533</v>
      </c>
      <c r="J10" s="14">
        <f t="shared" si="3"/>
        <v>23059</v>
      </c>
      <c r="K10" s="14">
        <f t="shared" si="3"/>
        <v>18443</v>
      </c>
      <c r="L10" s="14">
        <f t="shared" si="3"/>
        <v>14194</v>
      </c>
      <c r="M10" s="14">
        <f t="shared" si="3"/>
        <v>8609</v>
      </c>
      <c r="N10" s="12">
        <f t="shared" si="2"/>
        <v>254425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239531</v>
      </c>
      <c r="C12" s="14">
        <f>C13+C14+C15</f>
        <v>177744</v>
      </c>
      <c r="D12" s="14">
        <f>D13+D14+D15</f>
        <v>213882</v>
      </c>
      <c r="E12" s="14">
        <f>E13+E14+E15</f>
        <v>45862</v>
      </c>
      <c r="F12" s="14">
        <f aca="true" t="shared" si="4" ref="F12:M12">F13+F14+F15</f>
        <v>160664</v>
      </c>
      <c r="G12" s="14">
        <f t="shared" si="4"/>
        <v>267350</v>
      </c>
      <c r="H12" s="14">
        <f t="shared" si="4"/>
        <v>236956</v>
      </c>
      <c r="I12" s="14">
        <f t="shared" si="4"/>
        <v>222315</v>
      </c>
      <c r="J12" s="14">
        <f t="shared" si="4"/>
        <v>155837</v>
      </c>
      <c r="K12" s="14">
        <f t="shared" si="4"/>
        <v>177499</v>
      </c>
      <c r="L12" s="14">
        <f t="shared" si="4"/>
        <v>83144</v>
      </c>
      <c r="M12" s="14">
        <f t="shared" si="4"/>
        <v>52248</v>
      </c>
      <c r="N12" s="12">
        <f t="shared" si="2"/>
        <v>2033032</v>
      </c>
    </row>
    <row r="13" spans="1:14" ht="18.75" customHeight="1">
      <c r="A13" s="15" t="s">
        <v>10</v>
      </c>
      <c r="B13" s="14">
        <v>113687</v>
      </c>
      <c r="C13" s="14">
        <v>85544</v>
      </c>
      <c r="D13" s="14">
        <v>101735</v>
      </c>
      <c r="E13" s="14">
        <v>21872</v>
      </c>
      <c r="F13" s="14">
        <v>74314</v>
      </c>
      <c r="G13" s="14">
        <v>127485</v>
      </c>
      <c r="H13" s="14">
        <v>117568</v>
      </c>
      <c r="I13" s="14">
        <v>110270</v>
      </c>
      <c r="J13" s="14">
        <v>74142</v>
      </c>
      <c r="K13" s="14">
        <v>84672</v>
      </c>
      <c r="L13" s="14">
        <v>40135</v>
      </c>
      <c r="M13" s="14">
        <v>24471</v>
      </c>
      <c r="N13" s="12">
        <f t="shared" si="2"/>
        <v>975895</v>
      </c>
    </row>
    <row r="14" spans="1:14" ht="18.75" customHeight="1">
      <c r="A14" s="15" t="s">
        <v>11</v>
      </c>
      <c r="B14" s="14">
        <v>96580</v>
      </c>
      <c r="C14" s="14">
        <v>68645</v>
      </c>
      <c r="D14" s="14">
        <v>90791</v>
      </c>
      <c r="E14" s="14">
        <v>17870</v>
      </c>
      <c r="F14" s="14">
        <v>64783</v>
      </c>
      <c r="G14" s="14">
        <v>104965</v>
      </c>
      <c r="H14" s="14">
        <v>90867</v>
      </c>
      <c r="I14" s="14">
        <v>88690</v>
      </c>
      <c r="J14" s="14">
        <v>62711</v>
      </c>
      <c r="K14" s="14">
        <v>71800</v>
      </c>
      <c r="L14" s="14">
        <v>34717</v>
      </c>
      <c r="M14" s="14">
        <v>22734</v>
      </c>
      <c r="N14" s="12">
        <f t="shared" si="2"/>
        <v>815153</v>
      </c>
    </row>
    <row r="15" spans="1:14" ht="18.75" customHeight="1">
      <c r="A15" s="15" t="s">
        <v>12</v>
      </c>
      <c r="B15" s="14">
        <v>29264</v>
      </c>
      <c r="C15" s="14">
        <v>23555</v>
      </c>
      <c r="D15" s="14">
        <v>21356</v>
      </c>
      <c r="E15" s="14">
        <v>6120</v>
      </c>
      <c r="F15" s="14">
        <v>21567</v>
      </c>
      <c r="G15" s="14">
        <v>34900</v>
      </c>
      <c r="H15" s="14">
        <v>28521</v>
      </c>
      <c r="I15" s="14">
        <v>23355</v>
      </c>
      <c r="J15" s="14">
        <v>18984</v>
      </c>
      <c r="K15" s="14">
        <v>21027</v>
      </c>
      <c r="L15" s="14">
        <v>8292</v>
      </c>
      <c r="M15" s="14">
        <v>5043</v>
      </c>
      <c r="N15" s="12">
        <f t="shared" si="2"/>
        <v>241984</v>
      </c>
    </row>
    <row r="16" spans="1:14" ht="18.75" customHeight="1">
      <c r="A16" s="16" t="s">
        <v>33</v>
      </c>
      <c r="B16" s="14">
        <f>B17+B18+B19</f>
        <v>9514</v>
      </c>
      <c r="C16" s="14">
        <f>C17+C18+C19</f>
        <v>7087</v>
      </c>
      <c r="D16" s="14">
        <f>D17+D18+D19</f>
        <v>5697</v>
      </c>
      <c r="E16" s="14">
        <f>E17+E18+E19</f>
        <v>1485</v>
      </c>
      <c r="F16" s="14">
        <f aca="true" t="shared" si="5" ref="F16:M16">F17+F18+F19</f>
        <v>6429</v>
      </c>
      <c r="G16" s="14">
        <f t="shared" si="5"/>
        <v>10139</v>
      </c>
      <c r="H16" s="14">
        <f t="shared" si="5"/>
        <v>8912</v>
      </c>
      <c r="I16" s="14">
        <f t="shared" si="5"/>
        <v>7263</v>
      </c>
      <c r="J16" s="14">
        <f t="shared" si="5"/>
        <v>5457</v>
      </c>
      <c r="K16" s="14">
        <f t="shared" si="5"/>
        <v>6533</v>
      </c>
      <c r="L16" s="14">
        <f t="shared" si="5"/>
        <v>2531</v>
      </c>
      <c r="M16" s="14">
        <f t="shared" si="5"/>
        <v>1244</v>
      </c>
      <c r="N16" s="12">
        <f t="shared" si="2"/>
        <v>72291</v>
      </c>
    </row>
    <row r="17" spans="1:14" ht="18.75" customHeight="1">
      <c r="A17" s="15" t="s">
        <v>30</v>
      </c>
      <c r="B17" s="14">
        <v>3291</v>
      </c>
      <c r="C17" s="14">
        <v>2493</v>
      </c>
      <c r="D17" s="14">
        <v>1984</v>
      </c>
      <c r="E17" s="14">
        <v>490</v>
      </c>
      <c r="F17" s="14">
        <v>2019</v>
      </c>
      <c r="G17" s="14">
        <v>3576</v>
      </c>
      <c r="H17" s="14">
        <v>3270</v>
      </c>
      <c r="I17" s="14">
        <v>2785</v>
      </c>
      <c r="J17" s="14">
        <v>2169</v>
      </c>
      <c r="K17" s="14">
        <v>2621</v>
      </c>
      <c r="L17" s="14">
        <v>1062</v>
      </c>
      <c r="M17" s="14">
        <v>490</v>
      </c>
      <c r="N17" s="12">
        <f t="shared" si="2"/>
        <v>26250</v>
      </c>
    </row>
    <row r="18" spans="1:14" ht="18.75" customHeight="1">
      <c r="A18" s="15" t="s">
        <v>31</v>
      </c>
      <c r="B18" s="14">
        <v>386</v>
      </c>
      <c r="C18" s="14">
        <v>257</v>
      </c>
      <c r="D18" s="14">
        <v>245</v>
      </c>
      <c r="E18" s="14">
        <v>49</v>
      </c>
      <c r="F18" s="14">
        <v>173</v>
      </c>
      <c r="G18" s="14">
        <v>347</v>
      </c>
      <c r="H18" s="14">
        <v>300</v>
      </c>
      <c r="I18" s="14">
        <v>219</v>
      </c>
      <c r="J18" s="14">
        <v>190</v>
      </c>
      <c r="K18" s="14">
        <v>226</v>
      </c>
      <c r="L18" s="14">
        <v>115</v>
      </c>
      <c r="M18" s="14">
        <v>70</v>
      </c>
      <c r="N18" s="12">
        <f t="shared" si="2"/>
        <v>2577</v>
      </c>
    </row>
    <row r="19" spans="1:14" ht="18.75" customHeight="1">
      <c r="A19" s="15" t="s">
        <v>32</v>
      </c>
      <c r="B19" s="14">
        <v>5837</v>
      </c>
      <c r="C19" s="14">
        <v>4337</v>
      </c>
      <c r="D19" s="14">
        <v>3468</v>
      </c>
      <c r="E19" s="14">
        <v>946</v>
      </c>
      <c r="F19" s="14">
        <v>4237</v>
      </c>
      <c r="G19" s="14">
        <v>6216</v>
      </c>
      <c r="H19" s="14">
        <v>5342</v>
      </c>
      <c r="I19" s="14">
        <v>4259</v>
      </c>
      <c r="J19" s="14">
        <v>3098</v>
      </c>
      <c r="K19" s="14">
        <v>3686</v>
      </c>
      <c r="L19" s="14">
        <v>1354</v>
      </c>
      <c r="M19" s="14">
        <v>684</v>
      </c>
      <c r="N19" s="12">
        <f t="shared" si="2"/>
        <v>43464</v>
      </c>
    </row>
    <row r="20" spans="1:14" ht="18.75" customHeight="1">
      <c r="A20" s="17" t="s">
        <v>13</v>
      </c>
      <c r="B20" s="18">
        <f>B21+B22+B23</f>
        <v>162676</v>
      </c>
      <c r="C20" s="18">
        <f>C21+C22+C23</f>
        <v>100939</v>
      </c>
      <c r="D20" s="18">
        <f>D21+D22+D23</f>
        <v>93303</v>
      </c>
      <c r="E20" s="18">
        <f>E21+E22+E23</f>
        <v>21267</v>
      </c>
      <c r="F20" s="18">
        <f aca="true" t="shared" si="6" ref="F20:M20">F21+F22+F23</f>
        <v>79663</v>
      </c>
      <c r="G20" s="18">
        <f t="shared" si="6"/>
        <v>132314</v>
      </c>
      <c r="H20" s="18">
        <f t="shared" si="6"/>
        <v>144515</v>
      </c>
      <c r="I20" s="18">
        <f t="shared" si="6"/>
        <v>137778</v>
      </c>
      <c r="J20" s="18">
        <f t="shared" si="6"/>
        <v>89045</v>
      </c>
      <c r="K20" s="18">
        <f t="shared" si="6"/>
        <v>135822</v>
      </c>
      <c r="L20" s="18">
        <f t="shared" si="6"/>
        <v>54548</v>
      </c>
      <c r="M20" s="18">
        <f t="shared" si="6"/>
        <v>30140</v>
      </c>
      <c r="N20" s="12">
        <f aca="true" t="shared" si="7" ref="N20:N26">SUM(B20:M20)</f>
        <v>1182010</v>
      </c>
    </row>
    <row r="21" spans="1:14" ht="18.75" customHeight="1">
      <c r="A21" s="13" t="s">
        <v>14</v>
      </c>
      <c r="B21" s="14">
        <v>87658</v>
      </c>
      <c r="C21" s="14">
        <v>58611</v>
      </c>
      <c r="D21" s="14">
        <v>56046</v>
      </c>
      <c r="E21" s="14">
        <v>12483</v>
      </c>
      <c r="F21" s="14">
        <v>45042</v>
      </c>
      <c r="G21" s="14">
        <v>78858</v>
      </c>
      <c r="H21" s="14">
        <v>85283</v>
      </c>
      <c r="I21" s="14">
        <v>78841</v>
      </c>
      <c r="J21" s="14">
        <v>50512</v>
      </c>
      <c r="K21" s="14">
        <v>73731</v>
      </c>
      <c r="L21" s="14">
        <v>30036</v>
      </c>
      <c r="M21" s="14">
        <v>16312</v>
      </c>
      <c r="N21" s="12">
        <f t="shared" si="7"/>
        <v>673413</v>
      </c>
    </row>
    <row r="22" spans="1:14" ht="18.75" customHeight="1">
      <c r="A22" s="13" t="s">
        <v>15</v>
      </c>
      <c r="B22" s="14">
        <v>57859</v>
      </c>
      <c r="C22" s="14">
        <v>31141</v>
      </c>
      <c r="D22" s="14">
        <v>28050</v>
      </c>
      <c r="E22" s="14">
        <v>6354</v>
      </c>
      <c r="F22" s="14">
        <v>25179</v>
      </c>
      <c r="G22" s="14">
        <v>38243</v>
      </c>
      <c r="H22" s="14">
        <v>45282</v>
      </c>
      <c r="I22" s="14">
        <v>45735</v>
      </c>
      <c r="J22" s="14">
        <v>29512</v>
      </c>
      <c r="K22" s="14">
        <v>49620</v>
      </c>
      <c r="L22" s="14">
        <v>19938</v>
      </c>
      <c r="M22" s="14">
        <v>11538</v>
      </c>
      <c r="N22" s="12">
        <f t="shared" si="7"/>
        <v>388451</v>
      </c>
    </row>
    <row r="23" spans="1:14" ht="18.75" customHeight="1">
      <c r="A23" s="13" t="s">
        <v>16</v>
      </c>
      <c r="B23" s="14">
        <v>17159</v>
      </c>
      <c r="C23" s="14">
        <v>11187</v>
      </c>
      <c r="D23" s="14">
        <v>9207</v>
      </c>
      <c r="E23" s="14">
        <v>2430</v>
      </c>
      <c r="F23" s="14">
        <v>9442</v>
      </c>
      <c r="G23" s="14">
        <v>15213</v>
      </c>
      <c r="H23" s="14">
        <v>13950</v>
      </c>
      <c r="I23" s="14">
        <v>13202</v>
      </c>
      <c r="J23" s="14">
        <v>9021</v>
      </c>
      <c r="K23" s="14">
        <v>12471</v>
      </c>
      <c r="L23" s="14">
        <v>4574</v>
      </c>
      <c r="M23" s="14">
        <v>2290</v>
      </c>
      <c r="N23" s="12">
        <f t="shared" si="7"/>
        <v>120146</v>
      </c>
    </row>
    <row r="24" spans="1:14" ht="18.75" customHeight="1">
      <c r="A24" s="17" t="s">
        <v>17</v>
      </c>
      <c r="B24" s="14">
        <f>B25+B26</f>
        <v>58318</v>
      </c>
      <c r="C24" s="14">
        <f>C25+C26</f>
        <v>48793</v>
      </c>
      <c r="D24" s="14">
        <f>D25+D26</f>
        <v>46570</v>
      </c>
      <c r="E24" s="14">
        <f>E25+E26</f>
        <v>13017</v>
      </c>
      <c r="F24" s="14">
        <f aca="true" t="shared" si="8" ref="F24:M24">F25+F26</f>
        <v>46382</v>
      </c>
      <c r="G24" s="14">
        <f t="shared" si="8"/>
        <v>72045</v>
      </c>
      <c r="H24" s="14">
        <f t="shared" si="8"/>
        <v>66283</v>
      </c>
      <c r="I24" s="14">
        <f t="shared" si="8"/>
        <v>44272</v>
      </c>
      <c r="J24" s="14">
        <f t="shared" si="8"/>
        <v>37351</v>
      </c>
      <c r="K24" s="14">
        <f t="shared" si="8"/>
        <v>35078</v>
      </c>
      <c r="L24" s="14">
        <f t="shared" si="8"/>
        <v>12535</v>
      </c>
      <c r="M24" s="14">
        <f t="shared" si="8"/>
        <v>5827</v>
      </c>
      <c r="N24" s="12">
        <f t="shared" si="7"/>
        <v>486471</v>
      </c>
    </row>
    <row r="25" spans="1:14" ht="18.75" customHeight="1">
      <c r="A25" s="13" t="s">
        <v>18</v>
      </c>
      <c r="B25" s="14">
        <v>37324</v>
      </c>
      <c r="C25" s="14">
        <v>31228</v>
      </c>
      <c r="D25" s="14">
        <v>29805</v>
      </c>
      <c r="E25" s="14">
        <v>8331</v>
      </c>
      <c r="F25" s="14">
        <v>29684</v>
      </c>
      <c r="G25" s="14">
        <v>46109</v>
      </c>
      <c r="H25" s="14">
        <v>42421</v>
      </c>
      <c r="I25" s="14">
        <v>28334</v>
      </c>
      <c r="J25" s="14">
        <v>23905</v>
      </c>
      <c r="K25" s="14">
        <v>22450</v>
      </c>
      <c r="L25" s="14">
        <v>8022</v>
      </c>
      <c r="M25" s="14">
        <v>3729</v>
      </c>
      <c r="N25" s="12">
        <f t="shared" si="7"/>
        <v>311342</v>
      </c>
    </row>
    <row r="26" spans="1:14" ht="18.75" customHeight="1">
      <c r="A26" s="13" t="s">
        <v>19</v>
      </c>
      <c r="B26" s="14">
        <v>20994</v>
      </c>
      <c r="C26" s="14">
        <v>17565</v>
      </c>
      <c r="D26" s="14">
        <v>16765</v>
      </c>
      <c r="E26" s="14">
        <v>4686</v>
      </c>
      <c r="F26" s="14">
        <v>16698</v>
      </c>
      <c r="G26" s="14">
        <v>25936</v>
      </c>
      <c r="H26" s="14">
        <v>23862</v>
      </c>
      <c r="I26" s="14">
        <v>15938</v>
      </c>
      <c r="J26" s="14">
        <v>13446</v>
      </c>
      <c r="K26" s="14">
        <v>12628</v>
      </c>
      <c r="L26" s="14">
        <v>4513</v>
      </c>
      <c r="M26" s="14">
        <v>2098</v>
      </c>
      <c r="N26" s="12">
        <f t="shared" si="7"/>
        <v>175129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0.995351978828203</v>
      </c>
      <c r="F32" s="23">
        <f t="shared" si="9"/>
        <v>1</v>
      </c>
      <c r="G32" s="23">
        <f t="shared" si="9"/>
        <v>1</v>
      </c>
      <c r="H32" s="23">
        <f t="shared" si="9"/>
        <v>0.999772649850291</v>
      </c>
      <c r="I32" s="23">
        <f t="shared" si="9"/>
        <v>0.9992075190451948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1.9475056817752618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1.6826173696980398</v>
      </c>
      <c r="I35" s="26">
        <f t="shared" si="10"/>
        <v>1.6405988255203052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874132.28</v>
      </c>
      <c r="C37" s="29">
        <f>ROUND(+C7*C35,2)</f>
        <v>612130.26</v>
      </c>
      <c r="D37" s="29">
        <f>ROUND(+D7*D35,2)</f>
        <v>599783.32</v>
      </c>
      <c r="E37" s="29">
        <f>ROUND(+E7*E35,2)</f>
        <v>169621.9</v>
      </c>
      <c r="F37" s="29">
        <f aca="true" t="shared" si="11" ref="F37:M37">ROUND(+F7*F35,2)</f>
        <v>561558.43</v>
      </c>
      <c r="G37" s="29">
        <f t="shared" si="11"/>
        <v>740612.83</v>
      </c>
      <c r="H37" s="29">
        <f t="shared" si="11"/>
        <v>833952.28</v>
      </c>
      <c r="I37" s="29">
        <f t="shared" si="11"/>
        <v>705721.63</v>
      </c>
      <c r="J37" s="29">
        <f t="shared" si="11"/>
        <v>574637.05</v>
      </c>
      <c r="K37" s="29">
        <f t="shared" si="11"/>
        <v>660089.66</v>
      </c>
      <c r="L37" s="29">
        <f t="shared" si="11"/>
        <v>350565.81</v>
      </c>
      <c r="M37" s="29">
        <f t="shared" si="11"/>
        <v>204864.05</v>
      </c>
      <c r="N37" s="29">
        <f>SUM(B37:M37)</f>
        <v>6887669.499999999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-96315</v>
      </c>
      <c r="C39" s="30">
        <f>+C40+C43+C50</f>
        <v>-88101</v>
      </c>
      <c r="D39" s="30">
        <f>+D40+D43+D50</f>
        <v>-61050</v>
      </c>
      <c r="E39" s="30">
        <f>+E40+E43+E50</f>
        <v>-16398</v>
      </c>
      <c r="F39" s="30">
        <f aca="true" t="shared" si="12" ref="F39:M39">+F40+F43+F50</f>
        <v>-47454</v>
      </c>
      <c r="G39" s="30">
        <f t="shared" si="12"/>
        <v>-88557</v>
      </c>
      <c r="H39" s="30">
        <f t="shared" si="12"/>
        <v>-116886</v>
      </c>
      <c r="I39" s="30">
        <f t="shared" si="12"/>
        <v>-55599</v>
      </c>
      <c r="J39" s="30">
        <f t="shared" si="12"/>
        <v>-69677</v>
      </c>
      <c r="K39" s="30">
        <f t="shared" si="12"/>
        <v>-55329</v>
      </c>
      <c r="L39" s="30">
        <f t="shared" si="12"/>
        <v>-42582</v>
      </c>
      <c r="M39" s="30">
        <f t="shared" si="12"/>
        <v>-25827</v>
      </c>
      <c r="N39" s="30">
        <f>+N40+N43+N50</f>
        <v>-763775</v>
      </c>
      <c r="P39" s="42"/>
    </row>
    <row r="40" spans="1:16" ht="18.75" customHeight="1">
      <c r="A40" s="17" t="s">
        <v>70</v>
      </c>
      <c r="B40" s="31">
        <f>B41+B42</f>
        <v>-96315</v>
      </c>
      <c r="C40" s="31">
        <f>C41+C42</f>
        <v>-88101</v>
      </c>
      <c r="D40" s="31">
        <f>D41+D42</f>
        <v>-61050</v>
      </c>
      <c r="E40" s="31">
        <f>E41+E42</f>
        <v>-16398</v>
      </c>
      <c r="F40" s="31">
        <f aca="true" t="shared" si="13" ref="F40:M40">F41+F42</f>
        <v>-47454</v>
      </c>
      <c r="G40" s="31">
        <f t="shared" si="13"/>
        <v>-88557</v>
      </c>
      <c r="H40" s="31">
        <f t="shared" si="13"/>
        <v>-116886</v>
      </c>
      <c r="I40" s="31">
        <f t="shared" si="13"/>
        <v>-55599</v>
      </c>
      <c r="J40" s="31">
        <f t="shared" si="13"/>
        <v>-69177</v>
      </c>
      <c r="K40" s="31">
        <f t="shared" si="13"/>
        <v>-55329</v>
      </c>
      <c r="L40" s="31">
        <f t="shared" si="13"/>
        <v>-42582</v>
      </c>
      <c r="M40" s="31">
        <f t="shared" si="13"/>
        <v>-25827</v>
      </c>
      <c r="N40" s="30">
        <f aca="true" t="shared" si="14" ref="N40:N50">SUM(B40:M40)</f>
        <v>-763275</v>
      </c>
      <c r="P40" s="42"/>
    </row>
    <row r="41" spans="1:16" ht="18.75" customHeight="1">
      <c r="A41" s="13" t="s">
        <v>67</v>
      </c>
      <c r="B41" s="20">
        <f>ROUND(-B9*$D$3,2)</f>
        <v>-96315</v>
      </c>
      <c r="C41" s="20">
        <f>ROUND(-C9*$D$3,2)</f>
        <v>-88101</v>
      </c>
      <c r="D41" s="20">
        <f>ROUND(-D9*$D$3,2)</f>
        <v>-61050</v>
      </c>
      <c r="E41" s="20">
        <f>ROUND(-E9*$D$3,2)</f>
        <v>-16398</v>
      </c>
      <c r="F41" s="20">
        <f aca="true" t="shared" si="15" ref="F41:M41">ROUND(-F9*$D$3,2)</f>
        <v>-47454</v>
      </c>
      <c r="G41" s="20">
        <f t="shared" si="15"/>
        <v>-88557</v>
      </c>
      <c r="H41" s="20">
        <f t="shared" si="15"/>
        <v>-116886</v>
      </c>
      <c r="I41" s="20">
        <f t="shared" si="15"/>
        <v>-55599</v>
      </c>
      <c r="J41" s="20">
        <f t="shared" si="15"/>
        <v>-69177</v>
      </c>
      <c r="K41" s="20">
        <f t="shared" si="15"/>
        <v>-55329</v>
      </c>
      <c r="L41" s="20">
        <f t="shared" si="15"/>
        <v>-42582</v>
      </c>
      <c r="M41" s="20">
        <f t="shared" si="15"/>
        <v>-25827</v>
      </c>
      <c r="N41" s="56">
        <f t="shared" si="14"/>
        <v>-763275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777817.28</v>
      </c>
      <c r="C52" s="34">
        <f aca="true" t="shared" si="18" ref="C52:M52">+C37+C39</f>
        <v>524029.26</v>
      </c>
      <c r="D52" s="34">
        <f t="shared" si="18"/>
        <v>538733.32</v>
      </c>
      <c r="E52" s="34">
        <f t="shared" si="18"/>
        <v>153223.9</v>
      </c>
      <c r="F52" s="34">
        <f t="shared" si="18"/>
        <v>514104.43000000005</v>
      </c>
      <c r="G52" s="34">
        <f t="shared" si="18"/>
        <v>652055.83</v>
      </c>
      <c r="H52" s="34">
        <f t="shared" si="18"/>
        <v>717066.28</v>
      </c>
      <c r="I52" s="34">
        <f t="shared" si="18"/>
        <v>650122.63</v>
      </c>
      <c r="J52" s="34">
        <f t="shared" si="18"/>
        <v>504960.05000000005</v>
      </c>
      <c r="K52" s="34">
        <f t="shared" si="18"/>
        <v>604760.66</v>
      </c>
      <c r="L52" s="34">
        <f t="shared" si="18"/>
        <v>307983.81</v>
      </c>
      <c r="M52" s="34">
        <f t="shared" si="18"/>
        <v>179037.05</v>
      </c>
      <c r="N52" s="34">
        <f>SUM(B52:M52)</f>
        <v>6123894.499999999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6123894.51</v>
      </c>
      <c r="P55" s="42"/>
    </row>
    <row r="56" spans="1:14" ht="18.75" customHeight="1">
      <c r="A56" s="17" t="s">
        <v>80</v>
      </c>
      <c r="B56" s="44">
        <v>130114.69</v>
      </c>
      <c r="C56" s="44">
        <v>71777.16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201891.85</v>
      </c>
    </row>
    <row r="57" spans="1:14" ht="18.75" customHeight="1">
      <c r="A57" s="17" t="s">
        <v>81</v>
      </c>
      <c r="B57" s="44">
        <v>295768.27</v>
      </c>
      <c r="C57" s="44">
        <v>197447.2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493215.47000000003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538733.32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538733.32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127468.22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127468.22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292590.67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292590.67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296232.73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296232.73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402685.8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402685.8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138530.83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138530.83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221493.64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221493.64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202436.35</v>
      </c>
      <c r="K65" s="43">
        <v>0</v>
      </c>
      <c r="L65" s="43">
        <v>0</v>
      </c>
      <c r="M65" s="43">
        <v>0</v>
      </c>
      <c r="N65" s="34">
        <f t="shared" si="19"/>
        <v>202436.35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274928.6</v>
      </c>
      <c r="L66" s="43">
        <v>0</v>
      </c>
      <c r="M66" s="43">
        <v>0</v>
      </c>
      <c r="N66" s="31">
        <f t="shared" si="19"/>
        <v>274928.6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147915.39</v>
      </c>
      <c r="M67" s="43">
        <v>0</v>
      </c>
      <c r="N67" s="34">
        <f t="shared" si="19"/>
        <v>147915.39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179037.05</v>
      </c>
      <c r="N68" s="31">
        <f t="shared" si="19"/>
        <v>179037.05</v>
      </c>
    </row>
    <row r="69" spans="1:14" ht="18.75" customHeight="1">
      <c r="A69" s="40" t="s">
        <v>92</v>
      </c>
      <c r="B69" s="38">
        <v>351934.32</v>
      </c>
      <c r="C69" s="38">
        <v>254804.9</v>
      </c>
      <c r="D69" s="43">
        <v>0</v>
      </c>
      <c r="E69" s="38">
        <v>25755.68</v>
      </c>
      <c r="F69" s="38">
        <v>221513.76</v>
      </c>
      <c r="G69" s="38">
        <v>355823.1</v>
      </c>
      <c r="H69" s="38">
        <v>175849.66</v>
      </c>
      <c r="I69" s="38">
        <v>428628.99</v>
      </c>
      <c r="J69" s="38">
        <v>302523.7</v>
      </c>
      <c r="K69" s="38">
        <v>329832.06</v>
      </c>
      <c r="L69" s="38">
        <v>160068.42</v>
      </c>
      <c r="M69" s="43">
        <v>0</v>
      </c>
      <c r="N69" s="38">
        <f>SUM(B69:M69)</f>
        <v>2606734.59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1.9375218130194194</v>
      </c>
      <c r="C73" s="54">
        <v>1.9758521617183473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1.694000004930456</v>
      </c>
      <c r="C74" s="54">
        <v>1.5945999836007716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1.5792000042127214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1.9475056546149694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1.8176000142415103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1.4483000076266166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1.7023167163988915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1.6202315375302665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1.6405988223014174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1.849199997425575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1.767899993304319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2.0998000023958983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2.0889999796059877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2014-07-29T12:47:21Z</cp:lastPrinted>
  <dcterms:created xsi:type="dcterms:W3CDTF">2012-11-28T17:54:39Z</dcterms:created>
  <dcterms:modified xsi:type="dcterms:W3CDTF">2014-12-01T18:59:08Z</dcterms:modified>
  <cp:category/>
  <cp:version/>
  <cp:contentType/>
  <cp:contentStatus/>
</cp:coreProperties>
</file>