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<sst xmlns="http://schemas.openxmlformats.org/spreadsheetml/2006/main" count="100" uniqueCount="98">
  <si>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</si>
  <si>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</si>
  <si>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</si>
  <si>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</si>
  <si>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</si>
  <si>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</si>
  <si>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</si>
  <si>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</si>
  <si>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</si>
  <si>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</si>
  <si>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</si>
  <si>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</si>
  <si>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</si>
  <si>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</si>
  <si>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</si>
  <si>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</si>
  <si>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</si>
  <si>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</si>
  <si>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</si>
  <si>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</si>
  <si>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</si>
  <si>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</si>
  <si>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</si>
  <si>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</si>
  <si>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</si>
  <si>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</si>
  <si>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</si>
  <si>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</si>
  <si>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</si>
  <si>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</si>
  <si>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</si>
  <si>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</si>
  <si>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</si>
  <si>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</si>
  <si>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</si>
  <si>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</si>
  <si>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</si>
  <si>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</si>
  <si>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</si>
  <si>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</si>
  <si>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</si>
  <si>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</si>
  <si>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</si>
  <si>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</si>
  <si>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</si>
  <si>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</si>
  <si>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</si>
  <si>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</si>
  <si>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</si>
  <si>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</si>
  <si>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</si>
  <si>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</si>
  <si>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</si>
  <si>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</si>
  <si>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</si>
  <si>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</si>
  <si>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</si>
  <si>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</si>
  <si>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</si>
  <si>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</si>
  <si>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</si>
  <si>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</si>
  <si>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</si>
  <si>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</si>
  <si>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</si>
  <si>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</si>
  <si>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</si>
  <si>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</si>
  <si>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</si>
  <si>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</si>
  <si>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</si>
  <si>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</si>
  <si>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</si>
  <si>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</si>
  <si>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</si>
  <si>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</si>
  <si>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</si>
  <si>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</si>
  <si>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</si>
  <si>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</si>
  <si>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</si>
  <si>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</si>
  <si>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</si>
  <si>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</si>
  <si>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</si>
  <si>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</si>
  <si>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</si>
  <si>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</si>
  <si>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</si>
  <si>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</si>
  <si>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</si>
  <si>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</si>
  <si>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</si>
  <si>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</si>
  <si>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24/11/14 - VENCIMENTO 01/12/14</t>
  </si>
  <si>
    <t>6.3. Revisão de Remuneração pelo Transporte Coletivo (1)</t>
  </si>
  <si>
    <t>9. Tarifa de Remuneração Líquida Por Passageiro (2)</t>
  </si>
  <si>
    <t>Nota: (1) Revisão de passageiros e de fatores de integração e de gratuidade mês de outubro/14, todas as áreas. Total de 1.258.874 passageiros.
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</si>
</sst>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30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30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30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K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2" sqref="N52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488374</v>
      </c>
      <c r="C7" s="10">
        <f>C8+C20+C24</f>
        <v>383943</v>
      </c>
      <c r="D7" s="10">
        <f>D8+D20+D24</f>
        <v>379776</v>
      </c>
      <c r="E7" s="10">
        <f>E8+E20+E24</f>
        <v>86509</v>
      </c>
      <c r="F7" s="10">
        <f aca="true" t="shared" si="0" ref="F7:M7">F8+F20+F24</f>
        <v>300773</v>
      </c>
      <c r="G7" s="10">
        <f t="shared" si="0"/>
        <v>507496</v>
      </c>
      <c r="H7" s="10">
        <f t="shared" si="0"/>
        <v>496133</v>
      </c>
      <c r="I7" s="10">
        <f t="shared" si="0"/>
        <v>426266</v>
      </c>
      <c r="J7" s="10">
        <f t="shared" si="0"/>
        <v>300908</v>
      </c>
      <c r="K7" s="10">
        <f t="shared" si="0"/>
        <v>368569</v>
      </c>
      <c r="L7" s="10">
        <f t="shared" si="0"/>
        <v>165752</v>
      </c>
      <c r="M7" s="10">
        <f t="shared" si="0"/>
        <v>95798</v>
      </c>
      <c r="N7" s="10">
        <f>+N8+N20+N24</f>
        <v>4000297</v>
      </c>
      <c r="P7" s="41"/>
    </row>
    <row r="8" spans="1:14" ht="18.75" customHeight="1">
      <c r="A8" s="11" t="s">
        <v>33</v>
      </c>
      <c r="B8" s="12">
        <f>+B9+B12+B16</f>
        <v>273481</v>
      </c>
      <c r="C8" s="12">
        <f>+C9+C12+C16</f>
        <v>227217</v>
      </c>
      <c r="D8" s="12">
        <f>+D9+D12+D16</f>
        <v>237960</v>
      </c>
      <c r="E8" s="12">
        <f>+E9+E12+E16</f>
        <v>52320</v>
      </c>
      <c r="F8" s="12">
        <f aca="true" t="shared" si="1" ref="F8:M8">+F9+F12+F16</f>
        <v>177491</v>
      </c>
      <c r="G8" s="12">
        <f t="shared" si="1"/>
        <v>304021</v>
      </c>
      <c r="H8" s="12">
        <f t="shared" si="1"/>
        <v>284621</v>
      </c>
      <c r="I8" s="12">
        <f t="shared" si="1"/>
        <v>245419</v>
      </c>
      <c r="J8" s="12">
        <f t="shared" si="1"/>
        <v>178030</v>
      </c>
      <c r="K8" s="12">
        <f t="shared" si="1"/>
        <v>199167</v>
      </c>
      <c r="L8" s="12">
        <f t="shared" si="1"/>
        <v>99096</v>
      </c>
      <c r="M8" s="12">
        <f t="shared" si="1"/>
        <v>60424</v>
      </c>
      <c r="N8" s="12">
        <f>SUM(B8:M8)</f>
        <v>2339247</v>
      </c>
    </row>
    <row r="9" spans="1:14" ht="18.75" customHeight="1">
      <c r="A9" s="13" t="s">
        <v>7</v>
      </c>
      <c r="B9" s="14">
        <v>33920</v>
      </c>
      <c r="C9" s="14">
        <v>34445</v>
      </c>
      <c r="D9" s="14">
        <v>22575</v>
      </c>
      <c r="E9" s="14">
        <v>5943</v>
      </c>
      <c r="F9" s="14">
        <v>17239</v>
      </c>
      <c r="G9" s="14">
        <v>32235</v>
      </c>
      <c r="H9" s="14">
        <v>41607</v>
      </c>
      <c r="I9" s="14">
        <v>20800</v>
      </c>
      <c r="J9" s="14">
        <v>24460</v>
      </c>
      <c r="K9" s="14">
        <v>20174</v>
      </c>
      <c r="L9" s="14">
        <v>14854</v>
      </c>
      <c r="M9" s="14">
        <v>9156</v>
      </c>
      <c r="N9" s="12">
        <f aca="true" t="shared" si="2" ref="N9:N19">SUM(B9:M9)</f>
        <v>277408</v>
      </c>
    </row>
    <row r="10" spans="1:14" ht="18.75" customHeight="1">
      <c r="A10" s="15" t="s">
        <v>8</v>
      </c>
      <c r="B10" s="14">
        <f>+B9-B11</f>
        <v>33920</v>
      </c>
      <c r="C10" s="14">
        <f>+C9-C11</f>
        <v>34445</v>
      </c>
      <c r="D10" s="14">
        <f>+D9-D11</f>
        <v>22575</v>
      </c>
      <c r="E10" s="14">
        <f>+E9-E11</f>
        <v>5943</v>
      </c>
      <c r="F10" s="14">
        <f aca="true" t="shared" si="3" ref="F10:M10">+F9-F11</f>
        <v>17239</v>
      </c>
      <c r="G10" s="14">
        <f t="shared" si="3"/>
        <v>32235</v>
      </c>
      <c r="H10" s="14">
        <f t="shared" si="3"/>
        <v>41607</v>
      </c>
      <c r="I10" s="14">
        <f t="shared" si="3"/>
        <v>20800</v>
      </c>
      <c r="J10" s="14">
        <f t="shared" si="3"/>
        <v>24460</v>
      </c>
      <c r="K10" s="14">
        <f t="shared" si="3"/>
        <v>20174</v>
      </c>
      <c r="L10" s="14">
        <f t="shared" si="3"/>
        <v>14854</v>
      </c>
      <c r="M10" s="14">
        <f t="shared" si="3"/>
        <v>9156</v>
      </c>
      <c r="N10" s="12">
        <f t="shared" si="2"/>
        <v>277408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230185</v>
      </c>
      <c r="C12" s="14">
        <f>C13+C14+C15</f>
        <v>184865</v>
      </c>
      <c r="D12" s="14">
        <f>D13+D14+D15</f>
        <v>209476</v>
      </c>
      <c r="E12" s="14">
        <f>E13+E14+E15</f>
        <v>44887</v>
      </c>
      <c r="F12" s="14">
        <f aca="true" t="shared" si="4" ref="F12:M12">F13+F14+F15</f>
        <v>153716</v>
      </c>
      <c r="G12" s="14">
        <f t="shared" si="4"/>
        <v>261070</v>
      </c>
      <c r="H12" s="14">
        <f t="shared" si="4"/>
        <v>234087</v>
      </c>
      <c r="I12" s="14">
        <f t="shared" si="4"/>
        <v>217474</v>
      </c>
      <c r="J12" s="14">
        <f t="shared" si="4"/>
        <v>148312</v>
      </c>
      <c r="K12" s="14">
        <f t="shared" si="4"/>
        <v>172571</v>
      </c>
      <c r="L12" s="14">
        <f t="shared" si="4"/>
        <v>81756</v>
      </c>
      <c r="M12" s="14">
        <f t="shared" si="4"/>
        <v>49995</v>
      </c>
      <c r="N12" s="12">
        <f t="shared" si="2"/>
        <v>1988394</v>
      </c>
    </row>
    <row r="13" spans="1:14" ht="18.75" customHeight="1">
      <c r="A13" s="15" t="s">
        <v>10</v>
      </c>
      <c r="B13" s="14">
        <v>107636</v>
      </c>
      <c r="C13" s="14">
        <v>86442</v>
      </c>
      <c r="D13" s="14">
        <v>98299</v>
      </c>
      <c r="E13" s="14">
        <v>20780</v>
      </c>
      <c r="F13" s="14">
        <v>70007</v>
      </c>
      <c r="G13" s="14">
        <v>122110</v>
      </c>
      <c r="H13" s="14">
        <v>113996</v>
      </c>
      <c r="I13" s="14">
        <v>106722</v>
      </c>
      <c r="J13" s="14">
        <v>69341</v>
      </c>
      <c r="K13" s="14">
        <v>81643</v>
      </c>
      <c r="L13" s="14">
        <v>38901</v>
      </c>
      <c r="M13" s="14">
        <v>22989</v>
      </c>
      <c r="N13" s="12">
        <f t="shared" si="2"/>
        <v>938866</v>
      </c>
    </row>
    <row r="14" spans="1:14" ht="18.75" customHeight="1">
      <c r="A14" s="15" t="s">
        <v>11</v>
      </c>
      <c r="B14" s="14">
        <v>93798</v>
      </c>
      <c r="C14" s="14">
        <v>72113</v>
      </c>
      <c r="D14" s="14">
        <v>89577</v>
      </c>
      <c r="E14" s="14">
        <v>17849</v>
      </c>
      <c r="F14" s="14">
        <v>62699</v>
      </c>
      <c r="G14" s="14">
        <v>103612</v>
      </c>
      <c r="H14" s="14">
        <v>91028</v>
      </c>
      <c r="I14" s="14">
        <v>87715</v>
      </c>
      <c r="J14" s="14">
        <v>60663</v>
      </c>
      <c r="K14" s="14">
        <v>70206</v>
      </c>
      <c r="L14" s="14">
        <v>34523</v>
      </c>
      <c r="M14" s="14">
        <v>21943</v>
      </c>
      <c r="N14" s="12">
        <f t="shared" si="2"/>
        <v>805726</v>
      </c>
    </row>
    <row r="15" spans="1:14" ht="18.75" customHeight="1">
      <c r="A15" s="15" t="s">
        <v>12</v>
      </c>
      <c r="B15" s="14">
        <v>28751</v>
      </c>
      <c r="C15" s="14">
        <v>26310</v>
      </c>
      <c r="D15" s="14">
        <v>21600</v>
      </c>
      <c r="E15" s="14">
        <v>6258</v>
      </c>
      <c r="F15" s="14">
        <v>21010</v>
      </c>
      <c r="G15" s="14">
        <v>35348</v>
      </c>
      <c r="H15" s="14">
        <v>29063</v>
      </c>
      <c r="I15" s="14">
        <v>23037</v>
      </c>
      <c r="J15" s="14">
        <v>18308</v>
      </c>
      <c r="K15" s="14">
        <v>20722</v>
      </c>
      <c r="L15" s="14">
        <v>8332</v>
      </c>
      <c r="M15" s="14">
        <v>5063</v>
      </c>
      <c r="N15" s="12">
        <f t="shared" si="2"/>
        <v>243802</v>
      </c>
    </row>
    <row r="16" spans="1:14" ht="18.75" customHeight="1">
      <c r="A16" s="16" t="s">
        <v>32</v>
      </c>
      <c r="B16" s="14">
        <f>B17+B18+B19</f>
        <v>9376</v>
      </c>
      <c r="C16" s="14">
        <f>C17+C18+C19</f>
        <v>7907</v>
      </c>
      <c r="D16" s="14">
        <f>D17+D18+D19</f>
        <v>5909</v>
      </c>
      <c r="E16" s="14">
        <f>E17+E18+E19</f>
        <v>1490</v>
      </c>
      <c r="F16" s="14">
        <f aca="true" t="shared" si="5" ref="F16:M16">F17+F18+F19</f>
        <v>6536</v>
      </c>
      <c r="G16" s="14">
        <f t="shared" si="5"/>
        <v>10716</v>
      </c>
      <c r="H16" s="14">
        <f t="shared" si="5"/>
        <v>8927</v>
      </c>
      <c r="I16" s="14">
        <f t="shared" si="5"/>
        <v>7145</v>
      </c>
      <c r="J16" s="14">
        <f t="shared" si="5"/>
        <v>5258</v>
      </c>
      <c r="K16" s="14">
        <f t="shared" si="5"/>
        <v>6422</v>
      </c>
      <c r="L16" s="14">
        <f t="shared" si="5"/>
        <v>2486</v>
      </c>
      <c r="M16" s="14">
        <f t="shared" si="5"/>
        <v>1273</v>
      </c>
      <c r="N16" s="12">
        <f t="shared" si="2"/>
        <v>73445</v>
      </c>
    </row>
    <row r="17" spans="1:14" ht="18.75" customHeight="1">
      <c r="A17" s="15" t="s">
        <v>29</v>
      </c>
      <c r="B17" s="14">
        <v>3185</v>
      </c>
      <c r="C17" s="14">
        <v>2679</v>
      </c>
      <c r="D17" s="14">
        <v>1983</v>
      </c>
      <c r="E17" s="14">
        <v>469</v>
      </c>
      <c r="F17" s="14">
        <v>2073</v>
      </c>
      <c r="G17" s="14">
        <v>3719</v>
      </c>
      <c r="H17" s="14">
        <v>3273</v>
      </c>
      <c r="I17" s="14">
        <v>2718</v>
      </c>
      <c r="J17" s="14">
        <v>2088</v>
      </c>
      <c r="K17" s="14">
        <v>2552</v>
      </c>
      <c r="L17" s="14">
        <v>1040</v>
      </c>
      <c r="M17" s="14">
        <v>482</v>
      </c>
      <c r="N17" s="12">
        <f t="shared" si="2"/>
        <v>26261</v>
      </c>
    </row>
    <row r="18" spans="1:14" ht="18.75" customHeight="1">
      <c r="A18" s="15" t="s">
        <v>30</v>
      </c>
      <c r="B18" s="14">
        <v>360</v>
      </c>
      <c r="C18" s="14">
        <v>307</v>
      </c>
      <c r="D18" s="14">
        <v>252</v>
      </c>
      <c r="E18" s="14">
        <v>63</v>
      </c>
      <c r="F18" s="14">
        <v>148</v>
      </c>
      <c r="G18" s="14">
        <v>355</v>
      </c>
      <c r="H18" s="14">
        <v>287</v>
      </c>
      <c r="I18" s="14">
        <v>223</v>
      </c>
      <c r="J18" s="14">
        <v>180</v>
      </c>
      <c r="K18" s="14">
        <v>221</v>
      </c>
      <c r="L18" s="14">
        <v>131</v>
      </c>
      <c r="M18" s="14">
        <v>58</v>
      </c>
      <c r="N18" s="12">
        <f t="shared" si="2"/>
        <v>2585</v>
      </c>
    </row>
    <row r="19" spans="1:14" ht="18.75" customHeight="1">
      <c r="A19" s="15" t="s">
        <v>31</v>
      </c>
      <c r="B19" s="14">
        <v>5831</v>
      </c>
      <c r="C19" s="14">
        <v>4921</v>
      </c>
      <c r="D19" s="14">
        <v>3674</v>
      </c>
      <c r="E19" s="14">
        <v>958</v>
      </c>
      <c r="F19" s="14">
        <v>4315</v>
      </c>
      <c r="G19" s="14">
        <v>6642</v>
      </c>
      <c r="H19" s="14">
        <v>5367</v>
      </c>
      <c r="I19" s="14">
        <v>4204</v>
      </c>
      <c r="J19" s="14">
        <v>2990</v>
      </c>
      <c r="K19" s="14">
        <v>3649</v>
      </c>
      <c r="L19" s="14">
        <v>1315</v>
      </c>
      <c r="M19" s="14">
        <v>733</v>
      </c>
      <c r="N19" s="12">
        <f t="shared" si="2"/>
        <v>44599</v>
      </c>
    </row>
    <row r="20" spans="1:14" ht="18.75" customHeight="1">
      <c r="A20" s="17" t="s">
        <v>13</v>
      </c>
      <c r="B20" s="18">
        <f>B21+B22+B23</f>
        <v>158351</v>
      </c>
      <c r="C20" s="18">
        <f>C21+C22+C23</f>
        <v>106417</v>
      </c>
      <c r="D20" s="18">
        <f>D21+D22+D23</f>
        <v>94333</v>
      </c>
      <c r="E20" s="18">
        <f>E21+E22+E23</f>
        <v>21146</v>
      </c>
      <c r="F20" s="18">
        <f aca="true" t="shared" si="6" ref="F20:M20">F21+F22+F23</f>
        <v>78414</v>
      </c>
      <c r="G20" s="18">
        <f t="shared" si="6"/>
        <v>130845</v>
      </c>
      <c r="H20" s="18">
        <f t="shared" si="6"/>
        <v>143664</v>
      </c>
      <c r="I20" s="18">
        <f t="shared" si="6"/>
        <v>137010</v>
      </c>
      <c r="J20" s="18">
        <f t="shared" si="6"/>
        <v>86356</v>
      </c>
      <c r="K20" s="18">
        <f t="shared" si="6"/>
        <v>134875</v>
      </c>
      <c r="L20" s="18">
        <f t="shared" si="6"/>
        <v>54200</v>
      </c>
      <c r="M20" s="18">
        <f t="shared" si="6"/>
        <v>29719</v>
      </c>
      <c r="N20" s="12">
        <f aca="true" t="shared" si="7" ref="N20:N26">SUM(B20:M20)</f>
        <v>1175330</v>
      </c>
    </row>
    <row r="21" spans="1:14" ht="18.75" customHeight="1">
      <c r="A21" s="13" t="s">
        <v>14</v>
      </c>
      <c r="B21" s="14">
        <v>85179</v>
      </c>
      <c r="C21" s="14">
        <v>60478</v>
      </c>
      <c r="D21" s="14">
        <v>55315</v>
      </c>
      <c r="E21" s="14">
        <v>12275</v>
      </c>
      <c r="F21" s="14">
        <v>43810</v>
      </c>
      <c r="G21" s="14">
        <v>76389</v>
      </c>
      <c r="H21" s="14">
        <v>83419</v>
      </c>
      <c r="I21" s="14">
        <v>77192</v>
      </c>
      <c r="J21" s="14">
        <v>48061</v>
      </c>
      <c r="K21" s="14">
        <v>72202</v>
      </c>
      <c r="L21" s="14">
        <v>29488</v>
      </c>
      <c r="M21" s="14">
        <v>15856</v>
      </c>
      <c r="N21" s="12">
        <f t="shared" si="7"/>
        <v>659664</v>
      </c>
    </row>
    <row r="22" spans="1:14" ht="18.75" customHeight="1">
      <c r="A22" s="13" t="s">
        <v>15</v>
      </c>
      <c r="B22" s="14">
        <v>56490</v>
      </c>
      <c r="C22" s="14">
        <v>33604</v>
      </c>
      <c r="D22" s="14">
        <v>29606</v>
      </c>
      <c r="E22" s="14">
        <v>6458</v>
      </c>
      <c r="F22" s="14">
        <v>25072</v>
      </c>
      <c r="G22" s="14">
        <v>39140</v>
      </c>
      <c r="H22" s="14">
        <v>46188</v>
      </c>
      <c r="I22" s="14">
        <v>46481</v>
      </c>
      <c r="J22" s="14">
        <v>29516</v>
      </c>
      <c r="K22" s="14">
        <v>49958</v>
      </c>
      <c r="L22" s="14">
        <v>20246</v>
      </c>
      <c r="M22" s="14">
        <v>11511</v>
      </c>
      <c r="N22" s="12">
        <f t="shared" si="7"/>
        <v>394270</v>
      </c>
    </row>
    <row r="23" spans="1:14" ht="18.75" customHeight="1">
      <c r="A23" s="13" t="s">
        <v>16</v>
      </c>
      <c r="B23" s="14">
        <v>16682</v>
      </c>
      <c r="C23" s="14">
        <v>12335</v>
      </c>
      <c r="D23" s="14">
        <v>9412</v>
      </c>
      <c r="E23" s="14">
        <v>2413</v>
      </c>
      <c r="F23" s="14">
        <v>9532</v>
      </c>
      <c r="G23" s="14">
        <v>15316</v>
      </c>
      <c r="H23" s="14">
        <v>14057</v>
      </c>
      <c r="I23" s="14">
        <v>13337</v>
      </c>
      <c r="J23" s="14">
        <v>8779</v>
      </c>
      <c r="K23" s="14">
        <v>12715</v>
      </c>
      <c r="L23" s="14">
        <v>4466</v>
      </c>
      <c r="M23" s="14">
        <v>2352</v>
      </c>
      <c r="N23" s="12">
        <f t="shared" si="7"/>
        <v>121396</v>
      </c>
    </row>
    <row r="24" spans="1:14" ht="18.75" customHeight="1">
      <c r="A24" s="17" t="s">
        <v>17</v>
      </c>
      <c r="B24" s="14">
        <f>B25+B26</f>
        <v>56542</v>
      </c>
      <c r="C24" s="14">
        <f>C25+C26</f>
        <v>50309</v>
      </c>
      <c r="D24" s="14">
        <f>D25+D26</f>
        <v>47483</v>
      </c>
      <c r="E24" s="14">
        <f>E25+E26</f>
        <v>13043</v>
      </c>
      <c r="F24" s="14">
        <f aca="true" t="shared" si="8" ref="F24:M24">F25+F26</f>
        <v>44868</v>
      </c>
      <c r="G24" s="14">
        <f t="shared" si="8"/>
        <v>72630</v>
      </c>
      <c r="H24" s="14">
        <f t="shared" si="8"/>
        <v>67848</v>
      </c>
      <c r="I24" s="14">
        <f t="shared" si="8"/>
        <v>43837</v>
      </c>
      <c r="J24" s="14">
        <f t="shared" si="8"/>
        <v>36522</v>
      </c>
      <c r="K24" s="14">
        <f t="shared" si="8"/>
        <v>34527</v>
      </c>
      <c r="L24" s="14">
        <f t="shared" si="8"/>
        <v>12456</v>
      </c>
      <c r="M24" s="14">
        <f t="shared" si="8"/>
        <v>5655</v>
      </c>
      <c r="N24" s="12">
        <f t="shared" si="7"/>
        <v>485720</v>
      </c>
    </row>
    <row r="25" spans="1:14" ht="18.75" customHeight="1">
      <c r="A25" s="13" t="s">
        <v>18</v>
      </c>
      <c r="B25" s="14">
        <v>36187</v>
      </c>
      <c r="C25" s="14">
        <v>32198</v>
      </c>
      <c r="D25" s="14">
        <v>30389</v>
      </c>
      <c r="E25" s="14">
        <v>8348</v>
      </c>
      <c r="F25" s="14">
        <v>28716</v>
      </c>
      <c r="G25" s="14">
        <v>46483</v>
      </c>
      <c r="H25" s="14">
        <v>43423</v>
      </c>
      <c r="I25" s="14">
        <v>28056</v>
      </c>
      <c r="J25" s="14">
        <v>23374</v>
      </c>
      <c r="K25" s="14">
        <v>22097</v>
      </c>
      <c r="L25" s="14">
        <v>7972</v>
      </c>
      <c r="M25" s="14">
        <v>3619</v>
      </c>
      <c r="N25" s="12">
        <f t="shared" si="7"/>
        <v>310862</v>
      </c>
    </row>
    <row r="26" spans="1:14" ht="18.75" customHeight="1">
      <c r="A26" s="13" t="s">
        <v>19</v>
      </c>
      <c r="B26" s="14">
        <v>20355</v>
      </c>
      <c r="C26" s="14">
        <v>18111</v>
      </c>
      <c r="D26" s="14">
        <v>17094</v>
      </c>
      <c r="E26" s="14">
        <v>4695</v>
      </c>
      <c r="F26" s="14">
        <v>16152</v>
      </c>
      <c r="G26" s="14">
        <v>26147</v>
      </c>
      <c r="H26" s="14">
        <v>24425</v>
      </c>
      <c r="I26" s="14">
        <v>15781</v>
      </c>
      <c r="J26" s="14">
        <v>13148</v>
      </c>
      <c r="K26" s="14">
        <v>12430</v>
      </c>
      <c r="L26" s="14">
        <v>4484</v>
      </c>
      <c r="M26" s="14">
        <v>2036</v>
      </c>
      <c r="N26" s="12">
        <f t="shared" si="7"/>
        <v>174858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0.9953110393138286</v>
      </c>
      <c r="F32" s="23">
        <f t="shared" si="9"/>
        <v>1</v>
      </c>
      <c r="G32" s="23">
        <f t="shared" si="9"/>
        <v>1</v>
      </c>
      <c r="H32" s="23">
        <f t="shared" si="9"/>
        <v>0.9997675187903244</v>
      </c>
      <c r="I32" s="23">
        <f t="shared" si="9"/>
        <v>0.9992081355303966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1.9474255795214368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1.682608734124116</v>
      </c>
      <c r="I35" s="26">
        <f t="shared" si="10"/>
        <v>1.640599837727358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850161.46</v>
      </c>
      <c r="C37" s="29">
        <f>ROUND(+C7*C35,2)</f>
        <v>645792.13</v>
      </c>
      <c r="D37" s="29">
        <f>ROUND(+D7*D35,2)</f>
        <v>599742.26</v>
      </c>
      <c r="E37" s="29">
        <f>ROUND(+E7*E35,2)</f>
        <v>168469.84</v>
      </c>
      <c r="F37" s="29">
        <f aca="true" t="shared" si="11" ref="F37:M37">ROUND(+F7*F35,2)</f>
        <v>546685</v>
      </c>
      <c r="G37" s="29">
        <f t="shared" si="11"/>
        <v>735006.46</v>
      </c>
      <c r="H37" s="29">
        <f t="shared" si="11"/>
        <v>834797.72</v>
      </c>
      <c r="I37" s="29">
        <f t="shared" si="11"/>
        <v>699331.93</v>
      </c>
      <c r="J37" s="29">
        <f t="shared" si="11"/>
        <v>556439.07</v>
      </c>
      <c r="K37" s="29">
        <f t="shared" si="11"/>
        <v>651593.14</v>
      </c>
      <c r="L37" s="29">
        <f t="shared" si="11"/>
        <v>348046.05</v>
      </c>
      <c r="M37" s="29">
        <f t="shared" si="11"/>
        <v>200122.02</v>
      </c>
      <c r="N37" s="29">
        <f>SUM(B37:M37)</f>
        <v>6836187.079999999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197354.21999999997</v>
      </c>
      <c r="C39" s="30">
        <f>+C40+C43+C50</f>
        <v>300119.26</v>
      </c>
      <c r="D39" s="30">
        <f>+D40+D43+D50</f>
        <v>-54278.3</v>
      </c>
      <c r="E39" s="30">
        <f>+E40+E43+E50</f>
        <v>-5994.879999999999</v>
      </c>
      <c r="F39" s="30">
        <f aca="true" t="shared" si="12" ref="F39:M39">+F40+F43+F50</f>
        <v>79446.26000000001</v>
      </c>
      <c r="G39" s="30">
        <f t="shared" si="12"/>
        <v>-14769.669999999998</v>
      </c>
      <c r="H39" s="30">
        <f t="shared" si="12"/>
        <v>125524.76999999999</v>
      </c>
      <c r="I39" s="30">
        <f t="shared" si="12"/>
        <v>327321.57</v>
      </c>
      <c r="J39" s="30">
        <f t="shared" si="12"/>
        <v>62245.20000000001</v>
      </c>
      <c r="K39" s="30">
        <f t="shared" si="12"/>
        <v>34280.39</v>
      </c>
      <c r="L39" s="30">
        <f t="shared" si="12"/>
        <v>41819.53</v>
      </c>
      <c r="M39" s="30">
        <f t="shared" si="12"/>
        <v>-14028.49</v>
      </c>
      <c r="N39" s="30">
        <f>+N40+N43+N50</f>
        <v>1079039.8599999999</v>
      </c>
      <c r="P39" s="42"/>
    </row>
    <row r="40" spans="1:16" ht="18.75" customHeight="1">
      <c r="A40" s="17" t="s">
        <v>69</v>
      </c>
      <c r="B40" s="31">
        <f>B41+B42</f>
        <v>-101760</v>
      </c>
      <c r="C40" s="31">
        <f>C41+C42</f>
        <v>-103335</v>
      </c>
      <c r="D40" s="31">
        <f>D41+D42</f>
        <v>-67725</v>
      </c>
      <c r="E40" s="31">
        <f>E41+E42</f>
        <v>-17829</v>
      </c>
      <c r="F40" s="31">
        <f aca="true" t="shared" si="13" ref="F40:M40">F41+F42</f>
        <v>-51717</v>
      </c>
      <c r="G40" s="31">
        <f t="shared" si="13"/>
        <v>-96705</v>
      </c>
      <c r="H40" s="31">
        <f t="shared" si="13"/>
        <v>-124821</v>
      </c>
      <c r="I40" s="31">
        <f t="shared" si="13"/>
        <v>-62400</v>
      </c>
      <c r="J40" s="31">
        <f t="shared" si="13"/>
        <v>-73380</v>
      </c>
      <c r="K40" s="31">
        <f t="shared" si="13"/>
        <v>-60522</v>
      </c>
      <c r="L40" s="31">
        <f t="shared" si="13"/>
        <v>-44562</v>
      </c>
      <c r="M40" s="31">
        <f t="shared" si="13"/>
        <v>-27468</v>
      </c>
      <c r="N40" s="30">
        <f aca="true" t="shared" si="14" ref="N40:N50">SUM(B40:M40)</f>
        <v>-832224</v>
      </c>
      <c r="P40" s="42"/>
    </row>
    <row r="41" spans="1:16" ht="18.75" customHeight="1">
      <c r="A41" s="13" t="s">
        <v>66</v>
      </c>
      <c r="B41" s="20">
        <f>ROUND(-B9*$D$3,2)</f>
        <v>-101760</v>
      </c>
      <c r="C41" s="20">
        <f>ROUND(-C9*$D$3,2)</f>
        <v>-103335</v>
      </c>
      <c r="D41" s="20">
        <f>ROUND(-D9*$D$3,2)</f>
        <v>-67725</v>
      </c>
      <c r="E41" s="20">
        <f>ROUND(-E9*$D$3,2)</f>
        <v>-17829</v>
      </c>
      <c r="F41" s="20">
        <f aca="true" t="shared" si="15" ref="F41:M41">ROUND(-F9*$D$3,2)</f>
        <v>-51717</v>
      </c>
      <c r="G41" s="20">
        <f t="shared" si="15"/>
        <v>-96705</v>
      </c>
      <c r="H41" s="20">
        <f t="shared" si="15"/>
        <v>-124821</v>
      </c>
      <c r="I41" s="20">
        <f t="shared" si="15"/>
        <v>-62400</v>
      </c>
      <c r="J41" s="20">
        <f t="shared" si="15"/>
        <v>-73380</v>
      </c>
      <c r="K41" s="20">
        <f t="shared" si="15"/>
        <v>-60522</v>
      </c>
      <c r="L41" s="20">
        <f t="shared" si="15"/>
        <v>-44562</v>
      </c>
      <c r="M41" s="20">
        <f t="shared" si="15"/>
        <v>-27468</v>
      </c>
      <c r="N41" s="55">
        <f t="shared" si="14"/>
        <v>-832224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95</v>
      </c>
      <c r="B50" s="32">
        <v>299114.22</v>
      </c>
      <c r="C50" s="32">
        <v>403454.26</v>
      </c>
      <c r="D50" s="32">
        <v>13446.7</v>
      </c>
      <c r="E50" s="32">
        <v>11834.12</v>
      </c>
      <c r="F50" s="32">
        <v>131163.26</v>
      </c>
      <c r="G50" s="32">
        <v>81935.33</v>
      </c>
      <c r="H50" s="32">
        <v>250345.77</v>
      </c>
      <c r="I50" s="32">
        <v>389721.57</v>
      </c>
      <c r="J50" s="32">
        <v>136125.2</v>
      </c>
      <c r="K50" s="32">
        <v>94802.39</v>
      </c>
      <c r="L50" s="32">
        <v>86381.53</v>
      </c>
      <c r="M50" s="32">
        <v>13439.51</v>
      </c>
      <c r="N50" s="27">
        <f t="shared" si="14"/>
        <v>1911763.8599999999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1047515.6799999999</v>
      </c>
      <c r="C52" s="34">
        <f aca="true" t="shared" si="18" ref="C52:M52">+C37+C39</f>
        <v>945911.39</v>
      </c>
      <c r="D52" s="34">
        <f t="shared" si="18"/>
        <v>545463.96</v>
      </c>
      <c r="E52" s="34">
        <f t="shared" si="18"/>
        <v>162474.96</v>
      </c>
      <c r="F52" s="34">
        <f t="shared" si="18"/>
        <v>626131.26</v>
      </c>
      <c r="G52" s="34">
        <f t="shared" si="18"/>
        <v>720236.7899999999</v>
      </c>
      <c r="H52" s="34">
        <f t="shared" si="18"/>
        <v>960322.49</v>
      </c>
      <c r="I52" s="34">
        <f t="shared" si="18"/>
        <v>1026653.5</v>
      </c>
      <c r="J52" s="34">
        <f t="shared" si="18"/>
        <v>618684.27</v>
      </c>
      <c r="K52" s="34">
        <f t="shared" si="18"/>
        <v>685873.53</v>
      </c>
      <c r="L52" s="34">
        <f t="shared" si="18"/>
        <v>389865.57999999996</v>
      </c>
      <c r="M52" s="34">
        <f t="shared" si="18"/>
        <v>186093.53</v>
      </c>
      <c r="N52" s="34">
        <f>SUM(B52:M52)</f>
        <v>7915226.940000001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7915226.940000001</v>
      </c>
      <c r="P55" s="42"/>
    </row>
    <row r="56" spans="1:14" ht="18.75" customHeight="1">
      <c r="A56" s="17" t="s">
        <v>78</v>
      </c>
      <c r="B56" s="44">
        <v>169011.57</v>
      </c>
      <c r="C56" s="44">
        <v>183374.75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352386.32</v>
      </c>
    </row>
    <row r="57" spans="1:14" ht="18.75" customHeight="1">
      <c r="A57" s="17" t="s">
        <v>79</v>
      </c>
      <c r="B57" s="44">
        <v>878504.11</v>
      </c>
      <c r="C57" s="44">
        <v>762536.64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1641040.75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545463.96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545463.96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162474.96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162474.96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626131.26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626131.26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720236.79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720236.79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767957.55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767957.55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192364.94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192364.94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1026653.5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1026653.5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618684.27</v>
      </c>
      <c r="K65" s="43">
        <v>0</v>
      </c>
      <c r="L65" s="43">
        <v>0</v>
      </c>
      <c r="M65" s="43">
        <v>0</v>
      </c>
      <c r="N65" s="34">
        <f t="shared" si="19"/>
        <v>618684.27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685873.53</v>
      </c>
      <c r="L66" s="43">
        <v>0</v>
      </c>
      <c r="M66" s="43">
        <v>0</v>
      </c>
      <c r="N66" s="31">
        <f t="shared" si="19"/>
        <v>685873.53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389865.58</v>
      </c>
      <c r="M67" s="43">
        <v>0</v>
      </c>
      <c r="N67" s="34">
        <f t="shared" si="19"/>
        <v>389865.58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186093.53</v>
      </c>
      <c r="N68" s="31">
        <f t="shared" si="19"/>
        <v>186093.53</v>
      </c>
    </row>
    <row r="69" spans="1:14" ht="18.75" customHeight="1">
      <c r="A69" s="40" t="s">
        <v>90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1.9374535054643063</v>
      </c>
      <c r="C73" s="53">
        <v>1.9362754042275894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1.6940000050698114</v>
      </c>
      <c r="C74" s="53">
        <v>1.5945999909005324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1.5792000021065051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1.9474255857772025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1.8175999840411208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1.4483000063054683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1.7029231048754485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1.620223270698285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1.6405998367216714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1.8491999880362104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1.7679000132946614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2.099800002413244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2.0889999791227374</v>
      </c>
      <c r="N85" s="59"/>
    </row>
    <row r="86" spans="1:14" ht="45.7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2014-12-01T11:32:12Z</cp:lastPrinted>
  <dcterms:created xsi:type="dcterms:W3CDTF">2012-11-28T17:54:39Z</dcterms:created>
  <dcterms:modified xsi:type="dcterms:W3CDTF">2014-12-01T11:34:48Z</dcterms:modified>
  <cp:category/>
  <cp:version/>
  <cp:contentType/>
  <cp:contentStatus/>
</cp:coreProperties>
</file>