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<sst xmlns="http://schemas.openxmlformats.org/spreadsheetml/2006/main" count="100" uniqueCount="98">
  <si>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</si>
  <si>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</si>
  <si>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</si>
  <si>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</si>
  <si>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</si>
  <si>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</si>
  <si>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</si>
  <si>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</si>
  <si>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</si>
  <si>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</si>
  <si>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</si>
  <si>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</si>
  <si>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</si>
  <si>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</si>
  <si>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</si>
  <si>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</si>
  <si>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</si>
  <si>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</si>
  <si>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</si>
  <si>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</si>
  <si>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</si>
  <si>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</si>
  <si>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</si>
  <si>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</si>
  <si>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</si>
  <si>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</si>
  <si>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</si>
  <si>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</si>
  <si>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</si>
  <si>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</si>
  <si>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</si>
  <si>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</si>
  <si>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</si>
  <si>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</si>
  <si>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</si>
  <si>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</si>
  <si>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</si>
  <si>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</si>
  <si>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</si>
  <si>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</si>
  <si>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</si>
  <si>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</si>
  <si>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</si>
  <si>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</si>
  <si>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</si>
  <si>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</si>
  <si>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</si>
  <si>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</si>
  <si>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</si>
  <si>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</si>
  <si>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</si>
  <si>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</si>
  <si>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</si>
  <si>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</si>
  <si>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</si>
  <si>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</si>
  <si>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</si>
  <si>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</si>
  <si>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</si>
  <si>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</si>
  <si>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</si>
  <si>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</si>
  <si>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</si>
  <si>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</si>
  <si>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</si>
  <si>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</si>
  <si>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</si>
  <si>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</si>
  <si>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</si>
  <si>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</si>
  <si>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</si>
  <si>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</si>
  <si>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</si>
  <si>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</si>
  <si>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</si>
  <si>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</si>
  <si>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</si>
  <si>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</si>
  <si>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</si>
  <si>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</si>
  <si>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</si>
  <si>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</si>
  <si>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</si>
  <si>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</si>
  <si>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</si>
  <si>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</si>
  <si>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</si>
  <si>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</si>
  <si>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</si>
  <si>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</si>
  <si>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</si>
  <si>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</si>
  <si>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</si>
  <si>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</si>
  <si>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</si>
  <si>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</si>
  <si>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</si>
  <si>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23/11/14 - VENCIMENTO 28/11/14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</si>
</sst>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216245</v>
      </c>
      <c r="C7" s="10">
        <f>C8+C20+C24</f>
        <v>157285</v>
      </c>
      <c r="D7" s="10">
        <f>D8+D20+D24</f>
        <v>168716</v>
      </c>
      <c r="E7" s="10">
        <f>E8+E20+E24</f>
        <v>36784</v>
      </c>
      <c r="F7" s="10">
        <f aca="true" t="shared" si="0" ref="F7:M7">F8+F20+F24</f>
        <v>126047</v>
      </c>
      <c r="G7" s="10">
        <f t="shared" si="0"/>
        <v>201491</v>
      </c>
      <c r="H7" s="10">
        <f t="shared" si="0"/>
        <v>188882</v>
      </c>
      <c r="I7" s="10">
        <f t="shared" si="0"/>
        <v>195238</v>
      </c>
      <c r="J7" s="10">
        <f t="shared" si="0"/>
        <v>139606</v>
      </c>
      <c r="K7" s="10">
        <f t="shared" si="0"/>
        <v>194112</v>
      </c>
      <c r="L7" s="10">
        <f t="shared" si="0"/>
        <v>65747</v>
      </c>
      <c r="M7" s="10">
        <f t="shared" si="0"/>
        <v>33923</v>
      </c>
      <c r="N7" s="10">
        <f>+N8+N20+N24</f>
        <v>1724076</v>
      </c>
      <c r="P7" s="41"/>
    </row>
    <row r="8" spans="1:14" ht="18.75" customHeight="1">
      <c r="A8" s="11" t="s">
        <v>34</v>
      </c>
      <c r="B8" s="12">
        <f>+B9+B12+B16</f>
        <v>120875</v>
      </c>
      <c r="C8" s="12">
        <f>+C9+C12+C16</f>
        <v>92568</v>
      </c>
      <c r="D8" s="12">
        <f>+D9+D12+D16</f>
        <v>101123</v>
      </c>
      <c r="E8" s="12">
        <f>+E9+E12+E16</f>
        <v>22003</v>
      </c>
      <c r="F8" s="12">
        <f aca="true" t="shared" si="1" ref="F8:M8">+F9+F12+F16</f>
        <v>71134</v>
      </c>
      <c r="G8" s="12">
        <f t="shared" si="1"/>
        <v>118156</v>
      </c>
      <c r="H8" s="12">
        <f t="shared" si="1"/>
        <v>109357</v>
      </c>
      <c r="I8" s="12">
        <f t="shared" si="1"/>
        <v>107890</v>
      </c>
      <c r="J8" s="12">
        <f t="shared" si="1"/>
        <v>81974</v>
      </c>
      <c r="K8" s="12">
        <f t="shared" si="1"/>
        <v>105704</v>
      </c>
      <c r="L8" s="12">
        <f t="shared" si="1"/>
        <v>39360</v>
      </c>
      <c r="M8" s="12">
        <f t="shared" si="1"/>
        <v>21381</v>
      </c>
      <c r="N8" s="12">
        <f>SUM(B8:M8)</f>
        <v>991525</v>
      </c>
    </row>
    <row r="9" spans="1:14" ht="18.75" customHeight="1">
      <c r="A9" s="13" t="s">
        <v>7</v>
      </c>
      <c r="B9" s="14">
        <v>22678</v>
      </c>
      <c r="C9" s="14">
        <v>21711</v>
      </c>
      <c r="D9" s="14">
        <v>16093</v>
      </c>
      <c r="E9" s="14">
        <v>3561</v>
      </c>
      <c r="F9" s="14">
        <v>11009</v>
      </c>
      <c r="G9" s="14">
        <v>20887</v>
      </c>
      <c r="H9" s="14">
        <v>24859</v>
      </c>
      <c r="I9" s="14">
        <v>13972</v>
      </c>
      <c r="J9" s="14">
        <v>16205</v>
      </c>
      <c r="K9" s="14">
        <v>15458</v>
      </c>
      <c r="L9" s="14">
        <v>7866</v>
      </c>
      <c r="M9" s="14">
        <v>4222</v>
      </c>
      <c r="N9" s="12">
        <f aca="true" t="shared" si="2" ref="N9:N19">SUM(B9:M9)</f>
        <v>178521</v>
      </c>
    </row>
    <row r="10" spans="1:14" ht="18.75" customHeight="1">
      <c r="A10" s="15" t="s">
        <v>8</v>
      </c>
      <c r="B10" s="14">
        <f>+B9-B11</f>
        <v>22678</v>
      </c>
      <c r="C10" s="14">
        <f>+C9-C11</f>
        <v>21711</v>
      </c>
      <c r="D10" s="14">
        <f>+D9-D11</f>
        <v>16093</v>
      </c>
      <c r="E10" s="14">
        <f>+E9-E11</f>
        <v>3561</v>
      </c>
      <c r="F10" s="14">
        <f aca="true" t="shared" si="3" ref="F10:M10">+F9-F11</f>
        <v>11009</v>
      </c>
      <c r="G10" s="14">
        <f t="shared" si="3"/>
        <v>20887</v>
      </c>
      <c r="H10" s="14">
        <f t="shared" si="3"/>
        <v>24859</v>
      </c>
      <c r="I10" s="14">
        <f t="shared" si="3"/>
        <v>13972</v>
      </c>
      <c r="J10" s="14">
        <f t="shared" si="3"/>
        <v>16205</v>
      </c>
      <c r="K10" s="14">
        <f t="shared" si="3"/>
        <v>15458</v>
      </c>
      <c r="L10" s="14">
        <f t="shared" si="3"/>
        <v>7866</v>
      </c>
      <c r="M10" s="14">
        <f t="shared" si="3"/>
        <v>4222</v>
      </c>
      <c r="N10" s="12">
        <f t="shared" si="2"/>
        <v>178521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93829</v>
      </c>
      <c r="C12" s="14">
        <f>C13+C14+C15</f>
        <v>67559</v>
      </c>
      <c r="D12" s="14">
        <f>D13+D14+D15</f>
        <v>82576</v>
      </c>
      <c r="E12" s="14">
        <f>E13+E14+E15</f>
        <v>17700</v>
      </c>
      <c r="F12" s="14">
        <f aca="true" t="shared" si="4" ref="F12:M12">F13+F14+F15</f>
        <v>57609</v>
      </c>
      <c r="G12" s="14">
        <f t="shared" si="4"/>
        <v>93060</v>
      </c>
      <c r="H12" s="14">
        <f t="shared" si="4"/>
        <v>81020</v>
      </c>
      <c r="I12" s="14">
        <f t="shared" si="4"/>
        <v>90628</v>
      </c>
      <c r="J12" s="14">
        <f t="shared" si="4"/>
        <v>63184</v>
      </c>
      <c r="K12" s="14">
        <f t="shared" si="4"/>
        <v>86791</v>
      </c>
      <c r="L12" s="14">
        <f t="shared" si="4"/>
        <v>30497</v>
      </c>
      <c r="M12" s="14">
        <f t="shared" si="4"/>
        <v>16740</v>
      </c>
      <c r="N12" s="12">
        <f t="shared" si="2"/>
        <v>781193</v>
      </c>
    </row>
    <row r="13" spans="1:14" ht="18.75" customHeight="1">
      <c r="A13" s="15" t="s">
        <v>10</v>
      </c>
      <c r="B13" s="14">
        <v>45157</v>
      </c>
      <c r="C13" s="14">
        <v>33295</v>
      </c>
      <c r="D13" s="14">
        <v>40360</v>
      </c>
      <c r="E13" s="14">
        <v>8447</v>
      </c>
      <c r="F13" s="14">
        <v>28130</v>
      </c>
      <c r="G13" s="14">
        <v>46003</v>
      </c>
      <c r="H13" s="14">
        <v>40599</v>
      </c>
      <c r="I13" s="14">
        <v>45530</v>
      </c>
      <c r="J13" s="14">
        <v>29939</v>
      </c>
      <c r="K13" s="14">
        <v>40980</v>
      </c>
      <c r="L13" s="14">
        <v>13843</v>
      </c>
      <c r="M13" s="14">
        <v>7475</v>
      </c>
      <c r="N13" s="12">
        <f t="shared" si="2"/>
        <v>379758</v>
      </c>
    </row>
    <row r="14" spans="1:14" ht="18.75" customHeight="1">
      <c r="A14" s="15" t="s">
        <v>11</v>
      </c>
      <c r="B14" s="14">
        <v>39519</v>
      </c>
      <c r="C14" s="14">
        <v>26408</v>
      </c>
      <c r="D14" s="14">
        <v>35491</v>
      </c>
      <c r="E14" s="14">
        <v>7371</v>
      </c>
      <c r="F14" s="14">
        <v>23607</v>
      </c>
      <c r="G14" s="14">
        <v>37230</v>
      </c>
      <c r="H14" s="14">
        <v>32815</v>
      </c>
      <c r="I14" s="14">
        <v>37596</v>
      </c>
      <c r="J14" s="14">
        <v>27504</v>
      </c>
      <c r="K14" s="14">
        <v>39036</v>
      </c>
      <c r="L14" s="14">
        <v>14349</v>
      </c>
      <c r="M14" s="14">
        <v>8168</v>
      </c>
      <c r="N14" s="12">
        <f t="shared" si="2"/>
        <v>329094</v>
      </c>
    </row>
    <row r="15" spans="1:14" ht="18.75" customHeight="1">
      <c r="A15" s="15" t="s">
        <v>12</v>
      </c>
      <c r="B15" s="14">
        <v>9153</v>
      </c>
      <c r="C15" s="14">
        <v>7856</v>
      </c>
      <c r="D15" s="14">
        <v>6725</v>
      </c>
      <c r="E15" s="14">
        <v>1882</v>
      </c>
      <c r="F15" s="14">
        <v>5872</v>
      </c>
      <c r="G15" s="14">
        <v>9827</v>
      </c>
      <c r="H15" s="14">
        <v>7606</v>
      </c>
      <c r="I15" s="14">
        <v>7502</v>
      </c>
      <c r="J15" s="14">
        <v>5741</v>
      </c>
      <c r="K15" s="14">
        <v>6775</v>
      </c>
      <c r="L15" s="14">
        <v>2305</v>
      </c>
      <c r="M15" s="14">
        <v>1097</v>
      </c>
      <c r="N15" s="12">
        <f t="shared" si="2"/>
        <v>72341</v>
      </c>
    </row>
    <row r="16" spans="1:14" ht="18.75" customHeight="1">
      <c r="A16" s="16" t="s">
        <v>33</v>
      </c>
      <c r="B16" s="14">
        <f>B17+B18+B19</f>
        <v>4368</v>
      </c>
      <c r="C16" s="14">
        <f>C17+C18+C19</f>
        <v>3298</v>
      </c>
      <c r="D16" s="14">
        <f>D17+D18+D19</f>
        <v>2454</v>
      </c>
      <c r="E16" s="14">
        <f>E17+E18+E19</f>
        <v>742</v>
      </c>
      <c r="F16" s="14">
        <f aca="true" t="shared" si="5" ref="F16:M16">F17+F18+F19</f>
        <v>2516</v>
      </c>
      <c r="G16" s="14">
        <f t="shared" si="5"/>
        <v>4209</v>
      </c>
      <c r="H16" s="14">
        <f t="shared" si="5"/>
        <v>3478</v>
      </c>
      <c r="I16" s="14">
        <f t="shared" si="5"/>
        <v>3290</v>
      </c>
      <c r="J16" s="14">
        <f t="shared" si="5"/>
        <v>2585</v>
      </c>
      <c r="K16" s="14">
        <f t="shared" si="5"/>
        <v>3455</v>
      </c>
      <c r="L16" s="14">
        <f t="shared" si="5"/>
        <v>997</v>
      </c>
      <c r="M16" s="14">
        <f t="shared" si="5"/>
        <v>419</v>
      </c>
      <c r="N16" s="12">
        <f t="shared" si="2"/>
        <v>31811</v>
      </c>
    </row>
    <row r="17" spans="1:14" ht="18.75" customHeight="1">
      <c r="A17" s="15" t="s">
        <v>30</v>
      </c>
      <c r="B17" s="14">
        <v>1772</v>
      </c>
      <c r="C17" s="14">
        <v>1334</v>
      </c>
      <c r="D17" s="14">
        <v>929</v>
      </c>
      <c r="E17" s="14">
        <v>318</v>
      </c>
      <c r="F17" s="14">
        <v>1016</v>
      </c>
      <c r="G17" s="14">
        <v>1670</v>
      </c>
      <c r="H17" s="14">
        <v>1530</v>
      </c>
      <c r="I17" s="14">
        <v>1498</v>
      </c>
      <c r="J17" s="14">
        <v>1077</v>
      </c>
      <c r="K17" s="14">
        <v>1600</v>
      </c>
      <c r="L17" s="14">
        <v>450</v>
      </c>
      <c r="M17" s="14">
        <v>177</v>
      </c>
      <c r="N17" s="12">
        <f t="shared" si="2"/>
        <v>13371</v>
      </c>
    </row>
    <row r="18" spans="1:14" ht="18.75" customHeight="1">
      <c r="A18" s="15" t="s">
        <v>31</v>
      </c>
      <c r="B18" s="14">
        <v>170</v>
      </c>
      <c r="C18" s="14">
        <v>123</v>
      </c>
      <c r="D18" s="14">
        <v>112</v>
      </c>
      <c r="E18" s="14">
        <v>45</v>
      </c>
      <c r="F18" s="14">
        <v>59</v>
      </c>
      <c r="G18" s="14">
        <v>138</v>
      </c>
      <c r="H18" s="14">
        <v>114</v>
      </c>
      <c r="I18" s="14">
        <v>150</v>
      </c>
      <c r="J18" s="14">
        <v>104</v>
      </c>
      <c r="K18" s="14">
        <v>194</v>
      </c>
      <c r="L18" s="14">
        <v>64</v>
      </c>
      <c r="M18" s="14">
        <v>34</v>
      </c>
      <c r="N18" s="12">
        <f t="shared" si="2"/>
        <v>1307</v>
      </c>
    </row>
    <row r="19" spans="1:14" ht="18.75" customHeight="1">
      <c r="A19" s="15" t="s">
        <v>32</v>
      </c>
      <c r="B19" s="14">
        <v>2426</v>
      </c>
      <c r="C19" s="14">
        <v>1841</v>
      </c>
      <c r="D19" s="14">
        <v>1413</v>
      </c>
      <c r="E19" s="14">
        <v>379</v>
      </c>
      <c r="F19" s="14">
        <v>1441</v>
      </c>
      <c r="G19" s="14">
        <v>2401</v>
      </c>
      <c r="H19" s="14">
        <v>1834</v>
      </c>
      <c r="I19" s="14">
        <v>1642</v>
      </c>
      <c r="J19" s="14">
        <v>1404</v>
      </c>
      <c r="K19" s="14">
        <v>1661</v>
      </c>
      <c r="L19" s="14">
        <v>483</v>
      </c>
      <c r="M19" s="14">
        <v>208</v>
      </c>
      <c r="N19" s="12">
        <f t="shared" si="2"/>
        <v>17133</v>
      </c>
    </row>
    <row r="20" spans="1:14" ht="18.75" customHeight="1">
      <c r="A20" s="17" t="s">
        <v>13</v>
      </c>
      <c r="B20" s="18">
        <f>B21+B22+B23</f>
        <v>66500</v>
      </c>
      <c r="C20" s="18">
        <f>C21+C22+C23</f>
        <v>41939</v>
      </c>
      <c r="D20" s="18">
        <f>D21+D22+D23</f>
        <v>43775</v>
      </c>
      <c r="E20" s="18">
        <f>E21+E22+E23</f>
        <v>9000</v>
      </c>
      <c r="F20" s="18">
        <f aca="true" t="shared" si="6" ref="F20:M20">F21+F22+F23</f>
        <v>33467</v>
      </c>
      <c r="G20" s="18">
        <f t="shared" si="6"/>
        <v>50717</v>
      </c>
      <c r="H20" s="18">
        <f t="shared" si="6"/>
        <v>50902</v>
      </c>
      <c r="I20" s="18">
        <f t="shared" si="6"/>
        <v>64583</v>
      </c>
      <c r="J20" s="18">
        <f t="shared" si="6"/>
        <v>38766</v>
      </c>
      <c r="K20" s="18">
        <f t="shared" si="6"/>
        <v>69388</v>
      </c>
      <c r="L20" s="18">
        <f t="shared" si="6"/>
        <v>20681</v>
      </c>
      <c r="M20" s="18">
        <f t="shared" si="6"/>
        <v>10214</v>
      </c>
      <c r="N20" s="12">
        <f aca="true" t="shared" si="7" ref="N20:N26">SUM(B20:M20)</f>
        <v>499932</v>
      </c>
    </row>
    <row r="21" spans="1:14" ht="18.75" customHeight="1">
      <c r="A21" s="13" t="s">
        <v>14</v>
      </c>
      <c r="B21" s="14">
        <v>38404</v>
      </c>
      <c r="C21" s="14">
        <v>26836</v>
      </c>
      <c r="D21" s="14">
        <v>26236</v>
      </c>
      <c r="E21" s="14">
        <v>5381</v>
      </c>
      <c r="F21" s="14">
        <v>20637</v>
      </c>
      <c r="G21" s="14">
        <v>31602</v>
      </c>
      <c r="H21" s="14">
        <v>31951</v>
      </c>
      <c r="I21" s="14">
        <v>37991</v>
      </c>
      <c r="J21" s="14">
        <v>23066</v>
      </c>
      <c r="K21" s="14">
        <v>38289</v>
      </c>
      <c r="L21" s="14">
        <v>11829</v>
      </c>
      <c r="M21" s="14">
        <v>5671</v>
      </c>
      <c r="N21" s="12">
        <f t="shared" si="7"/>
        <v>297893</v>
      </c>
    </row>
    <row r="22" spans="1:14" ht="18.75" customHeight="1">
      <c r="A22" s="13" t="s">
        <v>15</v>
      </c>
      <c r="B22" s="14">
        <v>22929</v>
      </c>
      <c r="C22" s="14">
        <v>11475</v>
      </c>
      <c r="D22" s="14">
        <v>14419</v>
      </c>
      <c r="E22" s="14">
        <v>2856</v>
      </c>
      <c r="F22" s="14">
        <v>10005</v>
      </c>
      <c r="G22" s="14">
        <v>14785</v>
      </c>
      <c r="H22" s="14">
        <v>15320</v>
      </c>
      <c r="I22" s="14">
        <v>22247</v>
      </c>
      <c r="J22" s="14">
        <v>12990</v>
      </c>
      <c r="K22" s="14">
        <v>26746</v>
      </c>
      <c r="L22" s="14">
        <v>7652</v>
      </c>
      <c r="M22" s="14">
        <v>3992</v>
      </c>
      <c r="N22" s="12">
        <f t="shared" si="7"/>
        <v>165416</v>
      </c>
    </row>
    <row r="23" spans="1:14" ht="18.75" customHeight="1">
      <c r="A23" s="13" t="s">
        <v>16</v>
      </c>
      <c r="B23" s="14">
        <v>5167</v>
      </c>
      <c r="C23" s="14">
        <v>3628</v>
      </c>
      <c r="D23" s="14">
        <v>3120</v>
      </c>
      <c r="E23" s="14">
        <v>763</v>
      </c>
      <c r="F23" s="14">
        <v>2825</v>
      </c>
      <c r="G23" s="14">
        <v>4330</v>
      </c>
      <c r="H23" s="14">
        <v>3631</v>
      </c>
      <c r="I23" s="14">
        <v>4345</v>
      </c>
      <c r="J23" s="14">
        <v>2710</v>
      </c>
      <c r="K23" s="14">
        <v>4353</v>
      </c>
      <c r="L23" s="14">
        <v>1200</v>
      </c>
      <c r="M23" s="14">
        <v>551</v>
      </c>
      <c r="N23" s="12">
        <f t="shared" si="7"/>
        <v>36623</v>
      </c>
    </row>
    <row r="24" spans="1:14" ht="18.75" customHeight="1">
      <c r="A24" s="17" t="s">
        <v>17</v>
      </c>
      <c r="B24" s="14">
        <f>B25+B26</f>
        <v>28870</v>
      </c>
      <c r="C24" s="14">
        <f>C25+C26</f>
        <v>22778</v>
      </c>
      <c r="D24" s="14">
        <f>D25+D26</f>
        <v>23818</v>
      </c>
      <c r="E24" s="14">
        <f>E25+E26</f>
        <v>5781</v>
      </c>
      <c r="F24" s="14">
        <f aca="true" t="shared" si="8" ref="F24:M24">F25+F26</f>
        <v>21446</v>
      </c>
      <c r="G24" s="14">
        <f t="shared" si="8"/>
        <v>32618</v>
      </c>
      <c r="H24" s="14">
        <f t="shared" si="8"/>
        <v>28623</v>
      </c>
      <c r="I24" s="14">
        <f t="shared" si="8"/>
        <v>22765</v>
      </c>
      <c r="J24" s="14">
        <f t="shared" si="8"/>
        <v>18866</v>
      </c>
      <c r="K24" s="14">
        <f t="shared" si="8"/>
        <v>19020</v>
      </c>
      <c r="L24" s="14">
        <f t="shared" si="8"/>
        <v>5706</v>
      </c>
      <c r="M24" s="14">
        <f t="shared" si="8"/>
        <v>2328</v>
      </c>
      <c r="N24" s="12">
        <f t="shared" si="7"/>
        <v>232619</v>
      </c>
    </row>
    <row r="25" spans="1:14" ht="18.75" customHeight="1">
      <c r="A25" s="13" t="s">
        <v>18</v>
      </c>
      <c r="B25" s="14">
        <v>18477</v>
      </c>
      <c r="C25" s="14">
        <v>14578</v>
      </c>
      <c r="D25" s="14">
        <v>15244</v>
      </c>
      <c r="E25" s="14">
        <v>3700</v>
      </c>
      <c r="F25" s="14">
        <v>13725</v>
      </c>
      <c r="G25" s="14">
        <v>20876</v>
      </c>
      <c r="H25" s="14">
        <v>18319</v>
      </c>
      <c r="I25" s="14">
        <v>14570</v>
      </c>
      <c r="J25" s="14">
        <v>12074</v>
      </c>
      <c r="K25" s="14">
        <v>12173</v>
      </c>
      <c r="L25" s="14">
        <v>3652</v>
      </c>
      <c r="M25" s="14">
        <v>1490</v>
      </c>
      <c r="N25" s="12">
        <f t="shared" si="7"/>
        <v>148878</v>
      </c>
    </row>
    <row r="26" spans="1:14" ht="18.75" customHeight="1">
      <c r="A26" s="13" t="s">
        <v>19</v>
      </c>
      <c r="B26" s="14">
        <v>10393</v>
      </c>
      <c r="C26" s="14">
        <v>8200</v>
      </c>
      <c r="D26" s="14">
        <v>8574</v>
      </c>
      <c r="E26" s="14">
        <v>2081</v>
      </c>
      <c r="F26" s="14">
        <v>7721</v>
      </c>
      <c r="G26" s="14">
        <v>11742</v>
      </c>
      <c r="H26" s="14">
        <v>10304</v>
      </c>
      <c r="I26" s="14">
        <v>8195</v>
      </c>
      <c r="J26" s="14">
        <v>6792</v>
      </c>
      <c r="K26" s="14">
        <v>6847</v>
      </c>
      <c r="L26" s="14">
        <v>2054</v>
      </c>
      <c r="M26" s="14">
        <v>838</v>
      </c>
      <c r="N26" s="12">
        <f t="shared" si="7"/>
        <v>83741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0.9951123015441495</v>
      </c>
      <c r="F32" s="23">
        <f t="shared" si="9"/>
        <v>1</v>
      </c>
      <c r="G32" s="23">
        <f t="shared" si="9"/>
        <v>1</v>
      </c>
      <c r="H32" s="23">
        <f t="shared" si="9"/>
        <v>0.9997423836045786</v>
      </c>
      <c r="I32" s="23">
        <f t="shared" si="9"/>
        <v>0.9991021701717903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1.947036729201283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1.6825664316065059</v>
      </c>
      <c r="I35" s="26">
        <f t="shared" si="10"/>
        <v>1.6404258532050624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376439.3</v>
      </c>
      <c r="C37" s="29">
        <f>ROUND(+C7*C35,2)</f>
        <v>264553.37</v>
      </c>
      <c r="D37" s="29">
        <f>ROUND(+D7*D35,2)</f>
        <v>266436.31</v>
      </c>
      <c r="E37" s="29">
        <f>ROUND(+E7*E35,2)</f>
        <v>71619.8</v>
      </c>
      <c r="F37" s="29">
        <f aca="true" t="shared" si="11" ref="F37:M37">ROUND(+F7*F35,2)</f>
        <v>229103.03</v>
      </c>
      <c r="G37" s="29">
        <f t="shared" si="11"/>
        <v>291819.42</v>
      </c>
      <c r="H37" s="29">
        <f t="shared" si="11"/>
        <v>317806.51</v>
      </c>
      <c r="I37" s="29">
        <f t="shared" si="11"/>
        <v>320273.46</v>
      </c>
      <c r="J37" s="29">
        <f t="shared" si="11"/>
        <v>258159.42</v>
      </c>
      <c r="K37" s="29">
        <f t="shared" si="11"/>
        <v>343170.6</v>
      </c>
      <c r="L37" s="29">
        <f t="shared" si="11"/>
        <v>138055.55</v>
      </c>
      <c r="M37" s="29">
        <f t="shared" si="11"/>
        <v>70865.15</v>
      </c>
      <c r="N37" s="29">
        <f>SUM(B37:M37)</f>
        <v>2948301.92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-68034</v>
      </c>
      <c r="C39" s="30">
        <f>+C40+C43+C50</f>
        <v>-65133</v>
      </c>
      <c r="D39" s="30">
        <f>+D40+D43+D50</f>
        <v>-48279</v>
      </c>
      <c r="E39" s="30">
        <f>+E40+E43+E50</f>
        <v>-10683</v>
      </c>
      <c r="F39" s="30">
        <f aca="true" t="shared" si="12" ref="F39:M39">+F40+F43+F50</f>
        <v>-33027</v>
      </c>
      <c r="G39" s="30">
        <f t="shared" si="12"/>
        <v>-62661</v>
      </c>
      <c r="H39" s="30">
        <f t="shared" si="12"/>
        <v>-74577</v>
      </c>
      <c r="I39" s="30">
        <f t="shared" si="12"/>
        <v>-41916</v>
      </c>
      <c r="J39" s="30">
        <f t="shared" si="12"/>
        <v>-49115</v>
      </c>
      <c r="K39" s="30">
        <f t="shared" si="12"/>
        <v>-46374</v>
      </c>
      <c r="L39" s="30">
        <f t="shared" si="12"/>
        <v>-23598</v>
      </c>
      <c r="M39" s="30">
        <f t="shared" si="12"/>
        <v>-12666</v>
      </c>
      <c r="N39" s="30">
        <f>+N40+N43+N50</f>
        <v>-536063</v>
      </c>
      <c r="P39" s="42"/>
    </row>
    <row r="40" spans="1:16" ht="18.75" customHeight="1">
      <c r="A40" s="17" t="s">
        <v>70</v>
      </c>
      <c r="B40" s="31">
        <f>B41+B42</f>
        <v>-68034</v>
      </c>
      <c r="C40" s="31">
        <f>C41+C42</f>
        <v>-65133</v>
      </c>
      <c r="D40" s="31">
        <f>D41+D42</f>
        <v>-48279</v>
      </c>
      <c r="E40" s="31">
        <f>E41+E42</f>
        <v>-10683</v>
      </c>
      <c r="F40" s="31">
        <f aca="true" t="shared" si="13" ref="F40:M40">F41+F42</f>
        <v>-33027</v>
      </c>
      <c r="G40" s="31">
        <f t="shared" si="13"/>
        <v>-62661</v>
      </c>
      <c r="H40" s="31">
        <f t="shared" si="13"/>
        <v>-74577</v>
      </c>
      <c r="I40" s="31">
        <f t="shared" si="13"/>
        <v>-41916</v>
      </c>
      <c r="J40" s="31">
        <f t="shared" si="13"/>
        <v>-48615</v>
      </c>
      <c r="K40" s="31">
        <f t="shared" si="13"/>
        <v>-46374</v>
      </c>
      <c r="L40" s="31">
        <f t="shared" si="13"/>
        <v>-23598</v>
      </c>
      <c r="M40" s="31">
        <f t="shared" si="13"/>
        <v>-12666</v>
      </c>
      <c r="N40" s="30">
        <f aca="true" t="shared" si="14" ref="N40:N50">SUM(B40:M40)</f>
        <v>-535563</v>
      </c>
      <c r="P40" s="42"/>
    </row>
    <row r="41" spans="1:16" ht="18.75" customHeight="1">
      <c r="A41" s="13" t="s">
        <v>67</v>
      </c>
      <c r="B41" s="20">
        <f>ROUND(-B9*$D$3,2)</f>
        <v>-68034</v>
      </c>
      <c r="C41" s="20">
        <f>ROUND(-C9*$D$3,2)</f>
        <v>-65133</v>
      </c>
      <c r="D41" s="20">
        <f>ROUND(-D9*$D$3,2)</f>
        <v>-48279</v>
      </c>
      <c r="E41" s="20">
        <f>ROUND(-E9*$D$3,2)</f>
        <v>-10683</v>
      </c>
      <c r="F41" s="20">
        <f aca="true" t="shared" si="15" ref="F41:M41">ROUND(-F9*$D$3,2)</f>
        <v>-33027</v>
      </c>
      <c r="G41" s="20">
        <f t="shared" si="15"/>
        <v>-62661</v>
      </c>
      <c r="H41" s="20">
        <f t="shared" si="15"/>
        <v>-74577</v>
      </c>
      <c r="I41" s="20">
        <f t="shared" si="15"/>
        <v>-41916</v>
      </c>
      <c r="J41" s="20">
        <f t="shared" si="15"/>
        <v>-48615</v>
      </c>
      <c r="K41" s="20">
        <f t="shared" si="15"/>
        <v>-46374</v>
      </c>
      <c r="L41" s="20">
        <f t="shared" si="15"/>
        <v>-23598</v>
      </c>
      <c r="M41" s="20">
        <f t="shared" si="15"/>
        <v>-12666</v>
      </c>
      <c r="N41" s="56">
        <f t="shared" si="14"/>
        <v>-535563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308405.3</v>
      </c>
      <c r="C52" s="34">
        <f aca="true" t="shared" si="18" ref="C52:M52">+C37+C39</f>
        <v>199420.37</v>
      </c>
      <c r="D52" s="34">
        <f t="shared" si="18"/>
        <v>218157.31</v>
      </c>
      <c r="E52" s="34">
        <f t="shared" si="18"/>
        <v>60936.8</v>
      </c>
      <c r="F52" s="34">
        <f t="shared" si="18"/>
        <v>196076.03</v>
      </c>
      <c r="G52" s="34">
        <f t="shared" si="18"/>
        <v>229158.41999999998</v>
      </c>
      <c r="H52" s="34">
        <f t="shared" si="18"/>
        <v>243229.51</v>
      </c>
      <c r="I52" s="34">
        <f t="shared" si="18"/>
        <v>278357.46</v>
      </c>
      <c r="J52" s="34">
        <f t="shared" si="18"/>
        <v>209044.42</v>
      </c>
      <c r="K52" s="34">
        <f t="shared" si="18"/>
        <v>296796.6</v>
      </c>
      <c r="L52" s="34">
        <f t="shared" si="18"/>
        <v>114457.54999999999</v>
      </c>
      <c r="M52" s="34">
        <f t="shared" si="18"/>
        <v>58199.149999999994</v>
      </c>
      <c r="N52" s="34">
        <f>SUM(B52:M52)</f>
        <v>2412238.9199999995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2412238.9299999997</v>
      </c>
      <c r="P55" s="42"/>
    </row>
    <row r="56" spans="1:14" ht="18.75" customHeight="1">
      <c r="A56" s="17" t="s">
        <v>80</v>
      </c>
      <c r="B56" s="44">
        <v>63749.86</v>
      </c>
      <c r="C56" s="44">
        <v>57458.93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121208.79000000001</v>
      </c>
    </row>
    <row r="57" spans="1:14" ht="18.75" customHeight="1">
      <c r="A57" s="17" t="s">
        <v>81</v>
      </c>
      <c r="B57" s="44">
        <v>244655.44</v>
      </c>
      <c r="C57" s="44">
        <v>141961.45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386616.89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218157.31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218157.31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60936.8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60936.8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196076.03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196076.03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229158.42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229158.42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194438.05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194438.05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48791.46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48791.46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278357.46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278357.46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209044.42</v>
      </c>
      <c r="K65" s="43">
        <v>0</v>
      </c>
      <c r="L65" s="43">
        <v>0</v>
      </c>
      <c r="M65" s="43">
        <v>0</v>
      </c>
      <c r="N65" s="34">
        <f t="shared" si="19"/>
        <v>209044.42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296796.6</v>
      </c>
      <c r="L66" s="43">
        <v>0</v>
      </c>
      <c r="M66" s="43">
        <v>0</v>
      </c>
      <c r="N66" s="31">
        <f t="shared" si="19"/>
        <v>296796.6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114457.55</v>
      </c>
      <c r="M67" s="43">
        <v>0</v>
      </c>
      <c r="N67" s="34">
        <f t="shared" si="19"/>
        <v>114457.55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58199.15</v>
      </c>
      <c r="N68" s="31">
        <f t="shared" si="19"/>
        <v>58199.15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1.943975793503767</v>
      </c>
      <c r="C73" s="54">
        <v>1.94117915490117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1.5946000289064028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1.5792000165959363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1.9470367551109178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1.8176000222139361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1.4483000233261039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1.700258579680598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1.6201825936930894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1.6404258392321167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1.8492000343824764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1.767899975272008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2.099799990874108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2.089000088435575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2014-11-27T16:39:52Z</dcterms:modified>
  <cp:category/>
  <cp:version/>
  <cp:contentType/>
  <cp:contentStatus/>
</cp:coreProperties>
</file>