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<sst xmlns="http://schemas.openxmlformats.org/spreadsheetml/2006/main" count="100" uniqueCount="98">
  <si>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</si>
  <si>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</si>
  <si>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</si>
  <si>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</si>
  <si>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</si>
  <si>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</si>
  <si>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</si>
  <si>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</si>
  <si>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</si>
  <si>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</si>
  <si>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</si>
  <si>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</si>
  <si>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</si>
  <si>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</si>
  <si>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</si>
  <si>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</si>
  <si>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</si>
  <si>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</si>
  <si>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</si>
  <si>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</si>
  <si>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</si>
  <si>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</si>
  <si>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</si>
  <si>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</si>
  <si>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</si>
  <si>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</si>
  <si>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</si>
  <si>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</si>
  <si>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</si>
  <si>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</si>
  <si>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</si>
  <si>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</si>
  <si>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</si>
  <si>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</si>
  <si>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</si>
  <si>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</si>
  <si>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</si>
  <si>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</si>
  <si>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</si>
  <si>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</si>
  <si>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</si>
  <si>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</si>
  <si>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</si>
  <si>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</si>
  <si>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</si>
  <si>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</si>
  <si>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</si>
  <si>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</si>
  <si>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</si>
  <si>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</si>
  <si>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</si>
  <si>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</si>
  <si>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</si>
  <si>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</si>
  <si>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</si>
  <si>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</si>
  <si>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</si>
  <si>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</si>
  <si>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</si>
  <si>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</si>
  <si>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</si>
  <si>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</si>
  <si>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</si>
  <si>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</si>
  <si>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</si>
  <si>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</si>
  <si>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</si>
  <si>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</si>
  <si>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</si>
  <si>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</si>
  <si>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</si>
  <si>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</si>
  <si>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</si>
  <si>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</si>
  <si>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</si>
  <si>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</si>
  <si>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</si>
  <si>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</si>
  <si>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</si>
  <si>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</si>
  <si>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</si>
  <si>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</si>
  <si>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</si>
  <si>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</si>
  <si>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</si>
  <si>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</si>
  <si>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</si>
  <si>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</si>
  <si>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</si>
  <si>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</si>
  <si>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</si>
  <si>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</si>
  <si>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</si>
  <si>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</si>
  <si>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</si>
  <si>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</si>
  <si>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</si>
  <si>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22/11/14 - VENCIMENTO 28/11/14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</si>
</sst>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5" sqref="N55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365888</v>
      </c>
      <c r="C7" s="10">
        <f>C8+C20+C24</f>
        <v>267620</v>
      </c>
      <c r="D7" s="10">
        <f>D8+D20+D24</f>
        <v>281669</v>
      </c>
      <c r="E7" s="10">
        <f>E8+E20+E24</f>
        <v>66111</v>
      </c>
      <c r="F7" s="10">
        <f aca="true" t="shared" si="0" ref="F7:M7">F8+F20+F24</f>
        <v>202610</v>
      </c>
      <c r="G7" s="10">
        <f t="shared" si="0"/>
        <v>335266</v>
      </c>
      <c r="H7" s="10">
        <f t="shared" si="0"/>
        <v>332533</v>
      </c>
      <c r="I7" s="10">
        <f t="shared" si="0"/>
        <v>307938</v>
      </c>
      <c r="J7" s="10">
        <f t="shared" si="0"/>
        <v>221182</v>
      </c>
      <c r="K7" s="10">
        <f t="shared" si="0"/>
        <v>293574</v>
      </c>
      <c r="L7" s="10">
        <f t="shared" si="0"/>
        <v>106982</v>
      </c>
      <c r="M7" s="10">
        <f t="shared" si="0"/>
        <v>60953</v>
      </c>
      <c r="N7" s="10">
        <f>+N8+N20+N24</f>
        <v>2842326</v>
      </c>
      <c r="P7" s="41"/>
    </row>
    <row r="8" spans="1:14" ht="18.75" customHeight="1">
      <c r="A8" s="11" t="s">
        <v>34</v>
      </c>
      <c r="B8" s="12">
        <f>+B9+B12+B16</f>
        <v>209587</v>
      </c>
      <c r="C8" s="12">
        <f>+C9+C12+C16</f>
        <v>161029</v>
      </c>
      <c r="D8" s="12">
        <f>+D9+D12+D16</f>
        <v>177138</v>
      </c>
      <c r="E8" s="12">
        <f>+E9+E12+E16</f>
        <v>40249</v>
      </c>
      <c r="F8" s="12">
        <f aca="true" t="shared" si="1" ref="F8:M8">+F9+F12+F16</f>
        <v>119313</v>
      </c>
      <c r="G8" s="12">
        <f t="shared" si="1"/>
        <v>200460</v>
      </c>
      <c r="H8" s="12">
        <f t="shared" si="1"/>
        <v>195994</v>
      </c>
      <c r="I8" s="12">
        <f t="shared" si="1"/>
        <v>177905</v>
      </c>
      <c r="J8" s="12">
        <f t="shared" si="1"/>
        <v>134730</v>
      </c>
      <c r="K8" s="12">
        <f t="shared" si="1"/>
        <v>165726</v>
      </c>
      <c r="L8" s="12">
        <f t="shared" si="1"/>
        <v>65289</v>
      </c>
      <c r="M8" s="12">
        <f t="shared" si="1"/>
        <v>39806</v>
      </c>
      <c r="N8" s="12">
        <f>SUM(B8:M8)</f>
        <v>1687226</v>
      </c>
    </row>
    <row r="9" spans="1:14" ht="18.75" customHeight="1">
      <c r="A9" s="13" t="s">
        <v>7</v>
      </c>
      <c r="B9" s="14">
        <v>31986</v>
      </c>
      <c r="C9" s="14">
        <v>31577</v>
      </c>
      <c r="D9" s="14">
        <v>21966</v>
      </c>
      <c r="E9" s="14">
        <v>5716</v>
      </c>
      <c r="F9" s="14">
        <v>15139</v>
      </c>
      <c r="G9" s="14">
        <v>28921</v>
      </c>
      <c r="H9" s="14">
        <v>37831</v>
      </c>
      <c r="I9" s="14">
        <v>18496</v>
      </c>
      <c r="J9" s="14">
        <v>22045</v>
      </c>
      <c r="K9" s="14">
        <v>20115</v>
      </c>
      <c r="L9" s="14">
        <v>11658</v>
      </c>
      <c r="M9" s="14">
        <v>7241</v>
      </c>
      <c r="N9" s="12">
        <f aca="true" t="shared" si="2" ref="N9:N19">SUM(B9:M9)</f>
        <v>252691</v>
      </c>
    </row>
    <row r="10" spans="1:14" ht="18.75" customHeight="1">
      <c r="A10" s="15" t="s">
        <v>8</v>
      </c>
      <c r="B10" s="14">
        <f>+B9-B11</f>
        <v>31986</v>
      </c>
      <c r="C10" s="14">
        <f>+C9-C11</f>
        <v>31577</v>
      </c>
      <c r="D10" s="14">
        <f>+D9-D11</f>
        <v>21966</v>
      </c>
      <c r="E10" s="14">
        <f>+E9-E11</f>
        <v>5716</v>
      </c>
      <c r="F10" s="14">
        <f aca="true" t="shared" si="3" ref="F10:M10">+F9-F11</f>
        <v>15139</v>
      </c>
      <c r="G10" s="14">
        <f t="shared" si="3"/>
        <v>28921</v>
      </c>
      <c r="H10" s="14">
        <f t="shared" si="3"/>
        <v>37831</v>
      </c>
      <c r="I10" s="14">
        <f t="shared" si="3"/>
        <v>18496</v>
      </c>
      <c r="J10" s="14">
        <f t="shared" si="3"/>
        <v>22045</v>
      </c>
      <c r="K10" s="14">
        <f t="shared" si="3"/>
        <v>20115</v>
      </c>
      <c r="L10" s="14">
        <f t="shared" si="3"/>
        <v>11658</v>
      </c>
      <c r="M10" s="14">
        <f t="shared" si="3"/>
        <v>7241</v>
      </c>
      <c r="N10" s="12">
        <f t="shared" si="2"/>
        <v>252691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170892</v>
      </c>
      <c r="C12" s="14">
        <f>C13+C14+C15</f>
        <v>124424</v>
      </c>
      <c r="D12" s="14">
        <f>D13+D14+D15</f>
        <v>151295</v>
      </c>
      <c r="E12" s="14">
        <f>E13+E14+E15</f>
        <v>33496</v>
      </c>
      <c r="F12" s="14">
        <f aca="true" t="shared" si="4" ref="F12:M12">F13+F14+F15</f>
        <v>100496</v>
      </c>
      <c r="G12" s="14">
        <f t="shared" si="4"/>
        <v>164720</v>
      </c>
      <c r="H12" s="14">
        <f t="shared" si="4"/>
        <v>152704</v>
      </c>
      <c r="I12" s="14">
        <f t="shared" si="4"/>
        <v>154347</v>
      </c>
      <c r="J12" s="14">
        <f t="shared" si="4"/>
        <v>108996</v>
      </c>
      <c r="K12" s="14">
        <f t="shared" si="4"/>
        <v>140902</v>
      </c>
      <c r="L12" s="14">
        <f t="shared" si="4"/>
        <v>52068</v>
      </c>
      <c r="M12" s="14">
        <f t="shared" si="4"/>
        <v>31857</v>
      </c>
      <c r="N12" s="12">
        <f t="shared" si="2"/>
        <v>1386197</v>
      </c>
    </row>
    <row r="13" spans="1:14" ht="18.75" customHeight="1">
      <c r="A13" s="15" t="s">
        <v>10</v>
      </c>
      <c r="B13" s="14">
        <v>83484</v>
      </c>
      <c r="C13" s="14">
        <v>62570</v>
      </c>
      <c r="D13" s="14">
        <v>75367</v>
      </c>
      <c r="E13" s="14">
        <v>16560</v>
      </c>
      <c r="F13" s="14">
        <v>49714</v>
      </c>
      <c r="G13" s="14">
        <v>82836</v>
      </c>
      <c r="H13" s="14">
        <v>78598</v>
      </c>
      <c r="I13" s="14">
        <v>78546</v>
      </c>
      <c r="J13" s="14">
        <v>53113</v>
      </c>
      <c r="K13" s="14">
        <v>68010</v>
      </c>
      <c r="L13" s="14">
        <v>24928</v>
      </c>
      <c r="M13" s="14">
        <v>14901</v>
      </c>
      <c r="N13" s="12">
        <f t="shared" si="2"/>
        <v>688627</v>
      </c>
    </row>
    <row r="14" spans="1:14" ht="18.75" customHeight="1">
      <c r="A14" s="15" t="s">
        <v>11</v>
      </c>
      <c r="B14" s="14">
        <v>70839</v>
      </c>
      <c r="C14" s="14">
        <v>48627</v>
      </c>
      <c r="D14" s="14">
        <v>64100</v>
      </c>
      <c r="E14" s="14">
        <v>13415</v>
      </c>
      <c r="F14" s="14">
        <v>40889</v>
      </c>
      <c r="G14" s="14">
        <v>65120</v>
      </c>
      <c r="H14" s="14">
        <v>60126</v>
      </c>
      <c r="I14" s="14">
        <v>62685</v>
      </c>
      <c r="J14" s="14">
        <v>45670</v>
      </c>
      <c r="K14" s="14">
        <v>60878</v>
      </c>
      <c r="L14" s="14">
        <v>23280</v>
      </c>
      <c r="M14" s="14">
        <v>14736</v>
      </c>
      <c r="N14" s="12">
        <f t="shared" si="2"/>
        <v>570365</v>
      </c>
    </row>
    <row r="15" spans="1:14" ht="18.75" customHeight="1">
      <c r="A15" s="15" t="s">
        <v>12</v>
      </c>
      <c r="B15" s="14">
        <v>16569</v>
      </c>
      <c r="C15" s="14">
        <v>13227</v>
      </c>
      <c r="D15" s="14">
        <v>11828</v>
      </c>
      <c r="E15" s="14">
        <v>3521</v>
      </c>
      <c r="F15" s="14">
        <v>9893</v>
      </c>
      <c r="G15" s="14">
        <v>16764</v>
      </c>
      <c r="H15" s="14">
        <v>13980</v>
      </c>
      <c r="I15" s="14">
        <v>13116</v>
      </c>
      <c r="J15" s="14">
        <v>10213</v>
      </c>
      <c r="K15" s="14">
        <v>12014</v>
      </c>
      <c r="L15" s="14">
        <v>3860</v>
      </c>
      <c r="M15" s="14">
        <v>2220</v>
      </c>
      <c r="N15" s="12">
        <f t="shared" si="2"/>
        <v>127205</v>
      </c>
    </row>
    <row r="16" spans="1:14" ht="18.75" customHeight="1">
      <c r="A16" s="16" t="s">
        <v>33</v>
      </c>
      <c r="B16" s="14">
        <f>B17+B18+B19</f>
        <v>6709</v>
      </c>
      <c r="C16" s="14">
        <f>C17+C18+C19</f>
        <v>5028</v>
      </c>
      <c r="D16" s="14">
        <f>D17+D18+D19</f>
        <v>3877</v>
      </c>
      <c r="E16" s="14">
        <f>E17+E18+E19</f>
        <v>1037</v>
      </c>
      <c r="F16" s="14">
        <f aca="true" t="shared" si="5" ref="F16:M16">F17+F18+F19</f>
        <v>3678</v>
      </c>
      <c r="G16" s="14">
        <f t="shared" si="5"/>
        <v>6819</v>
      </c>
      <c r="H16" s="14">
        <f t="shared" si="5"/>
        <v>5459</v>
      </c>
      <c r="I16" s="14">
        <f t="shared" si="5"/>
        <v>5062</v>
      </c>
      <c r="J16" s="14">
        <f t="shared" si="5"/>
        <v>3689</v>
      </c>
      <c r="K16" s="14">
        <f t="shared" si="5"/>
        <v>4709</v>
      </c>
      <c r="L16" s="14">
        <f t="shared" si="5"/>
        <v>1563</v>
      </c>
      <c r="M16" s="14">
        <f t="shared" si="5"/>
        <v>708</v>
      </c>
      <c r="N16" s="12">
        <f t="shared" si="2"/>
        <v>48338</v>
      </c>
    </row>
    <row r="17" spans="1:14" ht="18.75" customHeight="1">
      <c r="A17" s="15" t="s">
        <v>30</v>
      </c>
      <c r="B17" s="14">
        <v>2552</v>
      </c>
      <c r="C17" s="14">
        <v>2003</v>
      </c>
      <c r="D17" s="14">
        <v>1504</v>
      </c>
      <c r="E17" s="14">
        <v>431</v>
      </c>
      <c r="F17" s="14">
        <v>1437</v>
      </c>
      <c r="G17" s="14">
        <v>2607</v>
      </c>
      <c r="H17" s="14">
        <v>2305</v>
      </c>
      <c r="I17" s="14">
        <v>2183</v>
      </c>
      <c r="J17" s="14">
        <v>1574</v>
      </c>
      <c r="K17" s="14">
        <v>2144</v>
      </c>
      <c r="L17" s="14">
        <v>674</v>
      </c>
      <c r="M17" s="14">
        <v>298</v>
      </c>
      <c r="N17" s="12">
        <f t="shared" si="2"/>
        <v>19712</v>
      </c>
    </row>
    <row r="18" spans="1:14" ht="18.75" customHeight="1">
      <c r="A18" s="15" t="s">
        <v>31</v>
      </c>
      <c r="B18" s="14">
        <v>294</v>
      </c>
      <c r="C18" s="14">
        <v>227</v>
      </c>
      <c r="D18" s="14">
        <v>176</v>
      </c>
      <c r="E18" s="14">
        <v>51</v>
      </c>
      <c r="F18" s="14">
        <v>115</v>
      </c>
      <c r="G18" s="14">
        <v>268</v>
      </c>
      <c r="H18" s="14">
        <v>211</v>
      </c>
      <c r="I18" s="14">
        <v>189</v>
      </c>
      <c r="J18" s="14">
        <v>155</v>
      </c>
      <c r="K18" s="14">
        <v>219</v>
      </c>
      <c r="L18" s="14">
        <v>99</v>
      </c>
      <c r="M18" s="14">
        <v>55</v>
      </c>
      <c r="N18" s="12">
        <f t="shared" si="2"/>
        <v>2059</v>
      </c>
    </row>
    <row r="19" spans="1:14" ht="18.75" customHeight="1">
      <c r="A19" s="15" t="s">
        <v>32</v>
      </c>
      <c r="B19" s="14">
        <v>3863</v>
      </c>
      <c r="C19" s="14">
        <v>2798</v>
      </c>
      <c r="D19" s="14">
        <v>2197</v>
      </c>
      <c r="E19" s="14">
        <v>555</v>
      </c>
      <c r="F19" s="14">
        <v>2126</v>
      </c>
      <c r="G19" s="14">
        <v>3944</v>
      </c>
      <c r="H19" s="14">
        <v>2943</v>
      </c>
      <c r="I19" s="14">
        <v>2690</v>
      </c>
      <c r="J19" s="14">
        <v>1960</v>
      </c>
      <c r="K19" s="14">
        <v>2346</v>
      </c>
      <c r="L19" s="14">
        <v>790</v>
      </c>
      <c r="M19" s="14">
        <v>355</v>
      </c>
      <c r="N19" s="12">
        <f t="shared" si="2"/>
        <v>26567</v>
      </c>
    </row>
    <row r="20" spans="1:14" ht="18.75" customHeight="1">
      <c r="A20" s="17" t="s">
        <v>13</v>
      </c>
      <c r="B20" s="18">
        <f>B21+B22+B23</f>
        <v>112906</v>
      </c>
      <c r="C20" s="18">
        <f>C21+C22+C23</f>
        <v>71660</v>
      </c>
      <c r="D20" s="18">
        <f>D21+D22+D23</f>
        <v>69375</v>
      </c>
      <c r="E20" s="18">
        <f>E21+E22+E23</f>
        <v>16311</v>
      </c>
      <c r="F20" s="18">
        <f aca="true" t="shared" si="6" ref="F20:M20">F21+F22+F23</f>
        <v>53157</v>
      </c>
      <c r="G20" s="18">
        <f t="shared" si="6"/>
        <v>86642</v>
      </c>
      <c r="H20" s="18">
        <f t="shared" si="6"/>
        <v>92492</v>
      </c>
      <c r="I20" s="18">
        <f t="shared" si="6"/>
        <v>97692</v>
      </c>
      <c r="J20" s="18">
        <f t="shared" si="6"/>
        <v>60140</v>
      </c>
      <c r="K20" s="18">
        <f t="shared" si="6"/>
        <v>101809</v>
      </c>
      <c r="L20" s="18">
        <f t="shared" si="6"/>
        <v>33235</v>
      </c>
      <c r="M20" s="18">
        <f t="shared" si="6"/>
        <v>17524</v>
      </c>
      <c r="N20" s="12">
        <f aca="true" t="shared" si="7" ref="N20:N26">SUM(B20:M20)</f>
        <v>812943</v>
      </c>
    </row>
    <row r="21" spans="1:14" ht="18.75" customHeight="1">
      <c r="A21" s="13" t="s">
        <v>14</v>
      </c>
      <c r="B21" s="14">
        <v>60711</v>
      </c>
      <c r="C21" s="14">
        <v>41705</v>
      </c>
      <c r="D21" s="14">
        <v>39705</v>
      </c>
      <c r="E21" s="14">
        <v>9268</v>
      </c>
      <c r="F21" s="14">
        <v>30311</v>
      </c>
      <c r="G21" s="14">
        <v>50258</v>
      </c>
      <c r="H21" s="14">
        <v>54187</v>
      </c>
      <c r="I21" s="14">
        <v>54786</v>
      </c>
      <c r="J21" s="14">
        <v>33443</v>
      </c>
      <c r="K21" s="14">
        <v>53685</v>
      </c>
      <c r="L21" s="14">
        <v>17683</v>
      </c>
      <c r="M21" s="14">
        <v>9225</v>
      </c>
      <c r="N21" s="12">
        <f t="shared" si="7"/>
        <v>454967</v>
      </c>
    </row>
    <row r="22" spans="1:14" ht="18.75" customHeight="1">
      <c r="A22" s="13" t="s">
        <v>15</v>
      </c>
      <c r="B22" s="14">
        <v>42197</v>
      </c>
      <c r="C22" s="14">
        <v>23392</v>
      </c>
      <c r="D22" s="14">
        <v>24455</v>
      </c>
      <c r="E22" s="14">
        <v>5630</v>
      </c>
      <c r="F22" s="14">
        <v>18036</v>
      </c>
      <c r="G22" s="14">
        <v>28433</v>
      </c>
      <c r="H22" s="14">
        <v>31107</v>
      </c>
      <c r="I22" s="14">
        <v>35559</v>
      </c>
      <c r="J22" s="14">
        <v>21807</v>
      </c>
      <c r="K22" s="14">
        <v>40928</v>
      </c>
      <c r="L22" s="14">
        <v>13356</v>
      </c>
      <c r="M22" s="14">
        <v>7256</v>
      </c>
      <c r="N22" s="12">
        <f t="shared" si="7"/>
        <v>292156</v>
      </c>
    </row>
    <row r="23" spans="1:14" ht="18.75" customHeight="1">
      <c r="A23" s="13" t="s">
        <v>16</v>
      </c>
      <c r="B23" s="14">
        <v>9998</v>
      </c>
      <c r="C23" s="14">
        <v>6563</v>
      </c>
      <c r="D23" s="14">
        <v>5215</v>
      </c>
      <c r="E23" s="14">
        <v>1413</v>
      </c>
      <c r="F23" s="14">
        <v>4810</v>
      </c>
      <c r="G23" s="14">
        <v>7951</v>
      </c>
      <c r="H23" s="14">
        <v>7198</v>
      </c>
      <c r="I23" s="14">
        <v>7347</v>
      </c>
      <c r="J23" s="14">
        <v>4890</v>
      </c>
      <c r="K23" s="14">
        <v>7196</v>
      </c>
      <c r="L23" s="14">
        <v>2196</v>
      </c>
      <c r="M23" s="14">
        <v>1043</v>
      </c>
      <c r="N23" s="12">
        <f t="shared" si="7"/>
        <v>65820</v>
      </c>
    </row>
    <row r="24" spans="1:14" ht="18.75" customHeight="1">
      <c r="A24" s="17" t="s">
        <v>17</v>
      </c>
      <c r="B24" s="14">
        <f>B25+B26</f>
        <v>43395</v>
      </c>
      <c r="C24" s="14">
        <f>C25+C26</f>
        <v>34931</v>
      </c>
      <c r="D24" s="14">
        <f>D25+D26</f>
        <v>35156</v>
      </c>
      <c r="E24" s="14">
        <f>E25+E26</f>
        <v>9551</v>
      </c>
      <c r="F24" s="14">
        <f aca="true" t="shared" si="8" ref="F24:M24">F25+F26</f>
        <v>30140</v>
      </c>
      <c r="G24" s="14">
        <f t="shared" si="8"/>
        <v>48164</v>
      </c>
      <c r="H24" s="14">
        <f t="shared" si="8"/>
        <v>44047</v>
      </c>
      <c r="I24" s="14">
        <f t="shared" si="8"/>
        <v>32341</v>
      </c>
      <c r="J24" s="14">
        <f t="shared" si="8"/>
        <v>26312</v>
      </c>
      <c r="K24" s="14">
        <f t="shared" si="8"/>
        <v>26039</v>
      </c>
      <c r="L24" s="14">
        <f t="shared" si="8"/>
        <v>8458</v>
      </c>
      <c r="M24" s="14">
        <f t="shared" si="8"/>
        <v>3623</v>
      </c>
      <c r="N24" s="12">
        <f t="shared" si="7"/>
        <v>342157</v>
      </c>
    </row>
    <row r="25" spans="1:14" ht="18.75" customHeight="1">
      <c r="A25" s="13" t="s">
        <v>18</v>
      </c>
      <c r="B25" s="14">
        <v>27773</v>
      </c>
      <c r="C25" s="14">
        <v>22356</v>
      </c>
      <c r="D25" s="14">
        <v>22500</v>
      </c>
      <c r="E25" s="14">
        <v>6113</v>
      </c>
      <c r="F25" s="14">
        <v>19290</v>
      </c>
      <c r="G25" s="14">
        <v>30825</v>
      </c>
      <c r="H25" s="14">
        <v>28190</v>
      </c>
      <c r="I25" s="14">
        <v>20698</v>
      </c>
      <c r="J25" s="14">
        <v>16840</v>
      </c>
      <c r="K25" s="14">
        <v>16665</v>
      </c>
      <c r="L25" s="14">
        <v>5413</v>
      </c>
      <c r="M25" s="14">
        <v>2319</v>
      </c>
      <c r="N25" s="12">
        <f t="shared" si="7"/>
        <v>218982</v>
      </c>
    </row>
    <row r="26" spans="1:14" ht="18.75" customHeight="1">
      <c r="A26" s="13" t="s">
        <v>19</v>
      </c>
      <c r="B26" s="14">
        <v>15622</v>
      </c>
      <c r="C26" s="14">
        <v>12575</v>
      </c>
      <c r="D26" s="14">
        <v>12656</v>
      </c>
      <c r="E26" s="14">
        <v>3438</v>
      </c>
      <c r="F26" s="14">
        <v>10850</v>
      </c>
      <c r="G26" s="14">
        <v>17339</v>
      </c>
      <c r="H26" s="14">
        <v>15857</v>
      </c>
      <c r="I26" s="14">
        <v>11643</v>
      </c>
      <c r="J26" s="14">
        <v>9472</v>
      </c>
      <c r="K26" s="14">
        <v>9374</v>
      </c>
      <c r="L26" s="14">
        <v>3045</v>
      </c>
      <c r="M26" s="14">
        <v>1304</v>
      </c>
      <c r="N26" s="12">
        <f t="shared" si="7"/>
        <v>123175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0.9955070094235453</v>
      </c>
      <c r="F32" s="23">
        <f t="shared" si="9"/>
        <v>1</v>
      </c>
      <c r="G32" s="23">
        <f t="shared" si="9"/>
        <v>1</v>
      </c>
      <c r="H32" s="23">
        <f t="shared" si="9"/>
        <v>0.9997748196419604</v>
      </c>
      <c r="I32" s="23">
        <f t="shared" si="9"/>
        <v>0.9991913122121986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1.9478090146381086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1.6826210214574193</v>
      </c>
      <c r="I35" s="26">
        <f t="shared" si="10"/>
        <v>1.6405722155212088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636937.83</v>
      </c>
      <c r="C37" s="29">
        <f>ROUND(+C7*C35,2)</f>
        <v>450136.84</v>
      </c>
      <c r="D37" s="29">
        <f>ROUND(+D7*D35,2)</f>
        <v>444811.68</v>
      </c>
      <c r="E37" s="29">
        <f>ROUND(+E7*E35,2)</f>
        <v>128771.6</v>
      </c>
      <c r="F37" s="29">
        <f aca="true" t="shared" si="11" ref="F37:M37">ROUND(+F7*F35,2)</f>
        <v>368263.94</v>
      </c>
      <c r="G37" s="29">
        <f t="shared" si="11"/>
        <v>485565.75</v>
      </c>
      <c r="H37" s="29">
        <f t="shared" si="11"/>
        <v>559527.02</v>
      </c>
      <c r="I37" s="29">
        <f t="shared" si="11"/>
        <v>505194.53</v>
      </c>
      <c r="J37" s="29">
        <f t="shared" si="11"/>
        <v>409009.75</v>
      </c>
      <c r="K37" s="29">
        <f t="shared" si="11"/>
        <v>519009.47</v>
      </c>
      <c r="L37" s="29">
        <f t="shared" si="11"/>
        <v>224640.8</v>
      </c>
      <c r="M37" s="29">
        <f t="shared" si="11"/>
        <v>127330.82</v>
      </c>
      <c r="N37" s="29">
        <f>SUM(B37:M37)</f>
        <v>4859200.029999999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-95958</v>
      </c>
      <c r="C39" s="30">
        <f>+C40+C43+C50</f>
        <v>-94731</v>
      </c>
      <c r="D39" s="30">
        <f>+D40+D43+D50</f>
        <v>-65898</v>
      </c>
      <c r="E39" s="30">
        <f>+E40+E43+E50</f>
        <v>-17148</v>
      </c>
      <c r="F39" s="30">
        <f aca="true" t="shared" si="12" ref="F39:M39">+F40+F43+F50</f>
        <v>-45417</v>
      </c>
      <c r="G39" s="30">
        <f t="shared" si="12"/>
        <v>-86763</v>
      </c>
      <c r="H39" s="30">
        <f t="shared" si="12"/>
        <v>-113493</v>
      </c>
      <c r="I39" s="30">
        <f t="shared" si="12"/>
        <v>-55488</v>
      </c>
      <c r="J39" s="30">
        <f t="shared" si="12"/>
        <v>-66635</v>
      </c>
      <c r="K39" s="30">
        <f t="shared" si="12"/>
        <v>-60345</v>
      </c>
      <c r="L39" s="30">
        <f t="shared" si="12"/>
        <v>-34974</v>
      </c>
      <c r="M39" s="30">
        <f t="shared" si="12"/>
        <v>-21723</v>
      </c>
      <c r="N39" s="30">
        <f>+N40+N43+N50</f>
        <v>-758573</v>
      </c>
      <c r="P39" s="42"/>
    </row>
    <row r="40" spans="1:16" ht="18.75" customHeight="1">
      <c r="A40" s="17" t="s">
        <v>70</v>
      </c>
      <c r="B40" s="31">
        <f>B41+B42</f>
        <v>-95958</v>
      </c>
      <c r="C40" s="31">
        <f>C41+C42</f>
        <v>-94731</v>
      </c>
      <c r="D40" s="31">
        <f>D41+D42</f>
        <v>-65898</v>
      </c>
      <c r="E40" s="31">
        <f>E41+E42</f>
        <v>-17148</v>
      </c>
      <c r="F40" s="31">
        <f aca="true" t="shared" si="13" ref="F40:M40">F41+F42</f>
        <v>-45417</v>
      </c>
      <c r="G40" s="31">
        <f t="shared" si="13"/>
        <v>-86763</v>
      </c>
      <c r="H40" s="31">
        <f t="shared" si="13"/>
        <v>-113493</v>
      </c>
      <c r="I40" s="31">
        <f t="shared" si="13"/>
        <v>-55488</v>
      </c>
      <c r="J40" s="31">
        <f t="shared" si="13"/>
        <v>-66135</v>
      </c>
      <c r="K40" s="31">
        <f t="shared" si="13"/>
        <v>-60345</v>
      </c>
      <c r="L40" s="31">
        <f t="shared" si="13"/>
        <v>-34974</v>
      </c>
      <c r="M40" s="31">
        <f t="shared" si="13"/>
        <v>-21723</v>
      </c>
      <c r="N40" s="30">
        <f aca="true" t="shared" si="14" ref="N40:N50">SUM(B40:M40)</f>
        <v>-758073</v>
      </c>
      <c r="P40" s="42"/>
    </row>
    <row r="41" spans="1:16" ht="18.75" customHeight="1">
      <c r="A41" s="13" t="s">
        <v>67</v>
      </c>
      <c r="B41" s="20">
        <f>ROUND(-B9*$D$3,2)</f>
        <v>-95958</v>
      </c>
      <c r="C41" s="20">
        <f>ROUND(-C9*$D$3,2)</f>
        <v>-94731</v>
      </c>
      <c r="D41" s="20">
        <f>ROUND(-D9*$D$3,2)</f>
        <v>-65898</v>
      </c>
      <c r="E41" s="20">
        <f>ROUND(-E9*$D$3,2)</f>
        <v>-17148</v>
      </c>
      <c r="F41" s="20">
        <f aca="true" t="shared" si="15" ref="F41:M41">ROUND(-F9*$D$3,2)</f>
        <v>-45417</v>
      </c>
      <c r="G41" s="20">
        <f t="shared" si="15"/>
        <v>-86763</v>
      </c>
      <c r="H41" s="20">
        <f t="shared" si="15"/>
        <v>-113493</v>
      </c>
      <c r="I41" s="20">
        <f t="shared" si="15"/>
        <v>-55488</v>
      </c>
      <c r="J41" s="20">
        <f t="shared" si="15"/>
        <v>-66135</v>
      </c>
      <c r="K41" s="20">
        <f t="shared" si="15"/>
        <v>-60345</v>
      </c>
      <c r="L41" s="20">
        <f t="shared" si="15"/>
        <v>-34974</v>
      </c>
      <c r="M41" s="20">
        <f t="shared" si="15"/>
        <v>-21723</v>
      </c>
      <c r="N41" s="56">
        <f t="shared" si="14"/>
        <v>-758073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540979.83</v>
      </c>
      <c r="C52" s="34">
        <f aca="true" t="shared" si="18" ref="C52:M52">+C37+C39</f>
        <v>355405.84</v>
      </c>
      <c r="D52" s="34">
        <f t="shared" si="18"/>
        <v>378913.68</v>
      </c>
      <c r="E52" s="34">
        <f t="shared" si="18"/>
        <v>111623.6</v>
      </c>
      <c r="F52" s="34">
        <f t="shared" si="18"/>
        <v>322846.94</v>
      </c>
      <c r="G52" s="34">
        <f t="shared" si="18"/>
        <v>398802.75</v>
      </c>
      <c r="H52" s="34">
        <f t="shared" si="18"/>
        <v>446034.02</v>
      </c>
      <c r="I52" s="34">
        <f t="shared" si="18"/>
        <v>449706.53</v>
      </c>
      <c r="J52" s="34">
        <f t="shared" si="18"/>
        <v>342374.75</v>
      </c>
      <c r="K52" s="34">
        <f t="shared" si="18"/>
        <v>458664.47</v>
      </c>
      <c r="L52" s="34">
        <f t="shared" si="18"/>
        <v>189666.8</v>
      </c>
      <c r="M52" s="34">
        <f t="shared" si="18"/>
        <v>105607.82</v>
      </c>
      <c r="N52" s="34">
        <f>SUM(B52:M52)</f>
        <v>4100627.029999999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4100627.029999999</v>
      </c>
      <c r="P55" s="42"/>
    </row>
    <row r="56" spans="1:14" ht="18.75" customHeight="1">
      <c r="A56" s="17" t="s">
        <v>80</v>
      </c>
      <c r="B56" s="44">
        <v>109432.41</v>
      </c>
      <c r="C56" s="44">
        <v>106114.14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215546.55</v>
      </c>
    </row>
    <row r="57" spans="1:14" ht="18.75" customHeight="1">
      <c r="A57" s="17" t="s">
        <v>81</v>
      </c>
      <c r="B57" s="44">
        <v>431547.42</v>
      </c>
      <c r="C57" s="44">
        <v>249291.7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680839.12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378913.68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378913.68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111623.6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111623.6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322846.94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322846.94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398802.75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398802.75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345263.83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345263.83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100770.19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100770.19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449706.53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449706.53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342374.75</v>
      </c>
      <c r="K65" s="43">
        <v>0</v>
      </c>
      <c r="L65" s="43">
        <v>0</v>
      </c>
      <c r="M65" s="43">
        <v>0</v>
      </c>
      <c r="N65" s="34">
        <f t="shared" si="19"/>
        <v>342374.75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458664.47</v>
      </c>
      <c r="L66" s="43">
        <v>0</v>
      </c>
      <c r="M66" s="43">
        <v>0</v>
      </c>
      <c r="N66" s="31">
        <f t="shared" si="19"/>
        <v>458664.47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189666.8</v>
      </c>
      <c r="M67" s="43">
        <v>0</v>
      </c>
      <c r="N67" s="34">
        <f t="shared" si="19"/>
        <v>189666.8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105607.82</v>
      </c>
      <c r="N68" s="31">
        <f t="shared" si="19"/>
        <v>105607.82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1.9516598453158387</v>
      </c>
      <c r="C73" s="54">
        <v>1.9179207387031227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1.5945999784920906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1.579199982958721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1.9478089879142655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1.8176000197423623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1.4483000065619538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1.7030288505669142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1.6202350974794426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1.6405722255778763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1.8491999801068804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1.7678999843310375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2.0997999663494795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2.0890000492182503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2014-11-27T16:39:20Z</dcterms:modified>
  <cp:category/>
  <cp:version/>
  <cp:contentType/>
  <cp:contentStatus/>
</cp:coreProperties>
</file>