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<sst xmlns="http://schemas.openxmlformats.org/spreadsheetml/2006/main" count="100" uniqueCount="122">
  <si>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</si>
  <si>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</si>
  <si>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</si>
  <si>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</si>
  <si>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</si>
  <si>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</si>
  <si>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</si>
  <si>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</si>
  <si>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</si>
  <si>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</si>
  <si>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</si>
  <si>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</si>
  <si>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</si>
  <si>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</si>
  <si>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</si>
  <si>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</si>
  <si>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</si>
  <si>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</si>
  <si>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</si>
  <si>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</si>
  <si>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</si>
  <si>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</si>
  <si>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</si>
  <si>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</si>
  <si>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</si>
  <si>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</si>
  <si>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</si>
  <si>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</si>
  <si>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</si>
  <si>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</si>
  <si>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</si>
  <si>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</si>
  <si>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</si>
  <si>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</si>
  <si>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</si>
  <si>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</si>
  <si>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</si>
  <si>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</si>
  <si>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</si>
  <si>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</si>
  <si>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</si>
  <si>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</si>
  <si>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</si>
  <si>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</si>
  <si>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</si>
  <si>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</si>
  <si>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</si>
  <si>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</si>
  <si>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</si>
  <si>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</si>
  <si>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</si>
  <si>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</si>
  <si>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</si>
  <si>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</si>
  <si>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</si>
  <si>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</si>
  <si>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</si>
  <si>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</si>
  <si>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</si>
  <si>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</si>
  <si>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</si>
  <si>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</si>
  <si>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</si>
  <si>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</si>
  <si>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</si>
  <si>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</si>
  <si>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</si>
  <si>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</si>
  <si>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</si>
  <si>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</si>
  <si>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</si>
  <si>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</si>
  <si>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</si>
  <si>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</si>
  <si>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</si>
  <si>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</si>
  <si>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</si>
  <si>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</si>
  <si>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</si>
  <si>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</si>
  <si>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</si>
  <si>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</si>
  <si>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</si>
  <si>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</si>
  <si>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</si>
  <si>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</si>
  <si>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</si>
  <si>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</si>
  <si>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</si>
  <si>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</si>
  <si>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</si>
  <si>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</si>
  <si>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</si>
  <si>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</si>
  <si>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</si>
  <si>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</si>
  <si>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</si>
  <si>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07/10/14 - VENCIMENTO 14/10/14</t>
  </si>
  <si>
    <t>OPERAÇÃO 09/10/14 - VENCIMENTO 16/10/14</t>
  </si>
  <si>
    <t>OPERAÇÃO 10/10/14 - VENCIMENTO 17/10/14</t>
  </si>
  <si>
    <t>OPERAÇÃO 11/10/14 - VENCIMENTO 17/10/14</t>
  </si>
  <si>
    <t>OPERAÇÃO 12/10/14 - VENCIMENTO 17/10/14</t>
  </si>
  <si>
    <t>OPERAÇÃO 13/10/14 - VENCIMENTO 20/10/14</t>
  </si>
  <si>
    <t>OPERAÇÃO 14/10/14 - VENCIMENTO 21/10/14</t>
  </si>
  <si>
    <t>OPERAÇÃO 15/10/14 - VENCIMENTO 22/10/14</t>
  </si>
  <si>
    <t>OPERAÇÃO 16/10/14 - VENCIMENTO 23/10/14</t>
  </si>
  <si>
    <t>OPERAÇÃO 17/10/14 - VENCIMENTO 24/10/14</t>
  </si>
  <si>
    <t>OPERAÇÃO 18/10/14 - VENCIMENTO 24/10/14</t>
  </si>
  <si>
    <t>OPERAÇÃO 19/10/14 - VENCIMENTO 24/10/14</t>
  </si>
  <si>
    <t>OPERAÇÃO 20/10/14 - VENCIMENTO 27/10/14</t>
  </si>
  <si>
    <t>OPERAÇÃO 21/10/14 - VENCIMENTO 28/10/14</t>
  </si>
  <si>
    <t>OPERAÇÃO 22/10/14 - VENCIMENTO 29/10/14</t>
  </si>
  <si>
    <t>OPERAÇÃO 23/10/14 - VENCIMENTO 30/10/14</t>
  </si>
  <si>
    <t>OPERAÇÃO 24/10/14 - VENCIMENTO 31/10/14</t>
  </si>
  <si>
    <t>OPERAÇÃO 25/10/14 - VENCIMENTO 31/10/14</t>
  </si>
  <si>
    <t>OPERAÇÃO 26/10/14 - VENCIMENTO 31/10/14</t>
  </si>
  <si>
    <t>OPERAÇÃO 27/10/14 - VENCIMENTO 03/11/14</t>
  </si>
  <si>
    <t>OPERAÇÃO 28/10/14 - VENCIMENTO 04/11/14</t>
  </si>
  <si>
    <t>OPERAÇÃO 29/10/14 - VENCIMENTO 05/11/14</t>
  </si>
  <si>
    <t>OPERAÇÃO 30/10/14 - VENCIMENTO 06/11/14</t>
  </si>
  <si>
    <t>OPERAÇÃO 31/10/14 - VENCIMENTO 07/11/14</t>
  </si>
  <si>
    <t>OPERAÇÃO 01/11/14 - VENCIMENTO 07/11/14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</si>
</sst>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121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532601</v>
      </c>
      <c r="C7" s="10">
        <f>C8+C20+C24</f>
        <v>412593</v>
      </c>
      <c r="D7" s="10">
        <f>D8+D20+D24</f>
        <v>394447</v>
      </c>
      <c r="E7" s="10">
        <f>E8+E20+E24</f>
        <v>91528</v>
      </c>
      <c r="F7" s="10">
        <f aca="true" t="shared" si="0" ref="F7:M7">F8+F20+F24</f>
        <v>326467</v>
      </c>
      <c r="G7" s="10">
        <f t="shared" si="0"/>
        <v>537325</v>
      </c>
      <c r="H7" s="10">
        <f t="shared" si="0"/>
        <v>521513</v>
      </c>
      <c r="I7" s="10">
        <f t="shared" si="0"/>
        <v>449208</v>
      </c>
      <c r="J7" s="10">
        <f t="shared" si="0"/>
        <v>326096</v>
      </c>
      <c r="K7" s="10">
        <f t="shared" si="0"/>
        <v>396079</v>
      </c>
      <c r="L7" s="10">
        <f t="shared" si="0"/>
        <v>170991</v>
      </c>
      <c r="M7" s="10">
        <f t="shared" si="0"/>
        <v>100688</v>
      </c>
      <c r="N7" s="10">
        <f>+N8+N20+N24</f>
        <v>4259536</v>
      </c>
      <c r="P7" s="41"/>
    </row>
    <row r="8" spans="1:14" ht="18.75" customHeight="1">
      <c r="A8" s="11" t="s">
        <v>34</v>
      </c>
      <c r="B8" s="12">
        <f>+B9+B12+B16</f>
        <v>296620</v>
      </c>
      <c r="C8" s="12">
        <f>+C9+C12+C16</f>
        <v>242331</v>
      </c>
      <c r="D8" s="12">
        <f>+D9+D12+D16</f>
        <v>245424</v>
      </c>
      <c r="E8" s="12">
        <f>+E9+E12+E16</f>
        <v>54118</v>
      </c>
      <c r="F8" s="12">
        <f aca="true" t="shared" si="1" ref="F8:M8">+F9+F12+F16</f>
        <v>191323</v>
      </c>
      <c r="G8" s="12">
        <f t="shared" si="1"/>
        <v>317778</v>
      </c>
      <c r="H8" s="12">
        <f t="shared" si="1"/>
        <v>295496</v>
      </c>
      <c r="I8" s="12">
        <f t="shared" si="1"/>
        <v>259046</v>
      </c>
      <c r="J8" s="12">
        <f t="shared" si="1"/>
        <v>191836</v>
      </c>
      <c r="K8" s="12">
        <f t="shared" si="1"/>
        <v>212919</v>
      </c>
      <c r="L8" s="12">
        <f t="shared" si="1"/>
        <v>101583</v>
      </c>
      <c r="M8" s="12">
        <f t="shared" si="1"/>
        <v>63376</v>
      </c>
      <c r="N8" s="12">
        <f>SUM(B8:M8)</f>
        <v>2471850</v>
      </c>
    </row>
    <row r="9" spans="1:14" ht="18.75" customHeight="1">
      <c r="A9" s="13" t="s">
        <v>7</v>
      </c>
      <c r="B9" s="14">
        <v>31837</v>
      </c>
      <c r="C9" s="14">
        <v>31339</v>
      </c>
      <c r="D9" s="14">
        <v>20504</v>
      </c>
      <c r="E9" s="14">
        <v>5190</v>
      </c>
      <c r="F9" s="14">
        <v>15296</v>
      </c>
      <c r="G9" s="14">
        <v>28470</v>
      </c>
      <c r="H9" s="14">
        <v>36853</v>
      </c>
      <c r="I9" s="14">
        <v>19580</v>
      </c>
      <c r="J9" s="14">
        <v>23396</v>
      </c>
      <c r="K9" s="14">
        <v>20650</v>
      </c>
      <c r="L9" s="14">
        <v>11879</v>
      </c>
      <c r="M9" s="14">
        <v>6948</v>
      </c>
      <c r="N9" s="12">
        <f aca="true" t="shared" si="2" ref="N9:N19">SUM(B9:M9)</f>
        <v>268762</v>
      </c>
    </row>
    <row r="10" spans="1:14" ht="18.75" customHeight="1">
      <c r="A10" s="15" t="s">
        <v>8</v>
      </c>
      <c r="B10" s="14">
        <f>+B9-B11</f>
        <v>34016</v>
      </c>
      <c r="C10" s="14">
        <f>+C9-C11</f>
        <v>32985</v>
      </c>
      <c r="D10" s="14">
        <f>+D9-D11</f>
        <v>20980</v>
      </c>
      <c r="E10" s="14">
        <f>+E9-E11</f>
        <v>5682</v>
      </c>
      <c r="F10" s="14">
        <f aca="true" t="shared" si="3" ref="F10:M10">+F9-F11</f>
        <v>16607</v>
      </c>
      <c r="G10" s="14">
        <f t="shared" si="3"/>
        <v>30488</v>
      </c>
      <c r="H10" s="14">
        <f t="shared" si="3"/>
        <v>40846</v>
      </c>
      <c r="I10" s="14">
        <f t="shared" si="3"/>
        <v>19669</v>
      </c>
      <c r="J10" s="14">
        <f t="shared" si="3"/>
        <v>24044</v>
      </c>
      <c r="K10" s="14">
        <f t="shared" si="3"/>
        <v>20164</v>
      </c>
      <c r="L10" s="14">
        <f t="shared" si="3"/>
        <v>14413</v>
      </c>
      <c r="M10" s="14">
        <f t="shared" si="3"/>
        <v>8868</v>
      </c>
      <c r="N10" s="12">
        <f t="shared" si="2"/>
        <v>268762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252937</v>
      </c>
      <c r="C12" s="14">
        <f>C13+C14+C15</f>
        <v>201351</v>
      </c>
      <c r="D12" s="14">
        <f>D13+D14+D15</f>
        <v>218852</v>
      </c>
      <c r="E12" s="14">
        <f>E13+E14+E15</f>
        <v>46909</v>
      </c>
      <c r="F12" s="14">
        <f aca="true" t="shared" si="4" ref="F12:M12">F13+F14+F15</f>
        <v>168017</v>
      </c>
      <c r="G12" s="14">
        <f t="shared" si="4"/>
        <v>276953</v>
      </c>
      <c r="H12" s="14">
        <f t="shared" si="4"/>
        <v>245519</v>
      </c>
      <c r="I12" s="14">
        <f t="shared" si="4"/>
        <v>232402</v>
      </c>
      <c r="J12" s="14">
        <f t="shared" si="4"/>
        <v>162357</v>
      </c>
      <c r="K12" s="14">
        <f t="shared" si="4"/>
        <v>186539</v>
      </c>
      <c r="L12" s="14">
        <f t="shared" si="4"/>
        <v>84763</v>
      </c>
      <c r="M12" s="14">
        <f t="shared" si="4"/>
        <v>53330</v>
      </c>
      <c r="N12" s="12">
        <f t="shared" si="2"/>
        <v>2129929</v>
      </c>
    </row>
    <row r="13" spans="1:14" ht="18.75" customHeight="1">
      <c r="A13" s="15" t="s">
        <v>10</v>
      </c>
      <c r="B13" s="14">
        <v>79432</v>
      </c>
      <c r="C13" s="14">
        <v>59401</v>
      </c>
      <c r="D13" s="14">
        <v>71014</v>
      </c>
      <c r="E13" s="14">
        <v>15643</v>
      </c>
      <c r="F13" s="14">
        <v>48459</v>
      </c>
      <c r="G13" s="14">
        <v>79843</v>
      </c>
      <c r="H13" s="14">
        <v>75168</v>
      </c>
      <c r="I13" s="14">
        <v>77774</v>
      </c>
      <c r="J13" s="14">
        <v>53067</v>
      </c>
      <c r="K13" s="14">
        <v>67849</v>
      </c>
      <c r="L13" s="14">
        <v>25607</v>
      </c>
      <c r="M13" s="14">
        <v>14978</v>
      </c>
      <c r="N13" s="12">
        <f t="shared" si="2"/>
        <v>936032</v>
      </c>
    </row>
    <row r="14" spans="1:14" ht="18.75" customHeight="1">
      <c r="A14" s="15" t="s">
        <v>11</v>
      </c>
      <c r="B14" s="14">
        <v>76209</v>
      </c>
      <c r="C14" s="14">
        <v>52557</v>
      </c>
      <c r="D14" s="14">
        <v>69013</v>
      </c>
      <c r="E14" s="14">
        <v>14830</v>
      </c>
      <c r="F14" s="14">
        <v>45638</v>
      </c>
      <c r="G14" s="14">
        <v>70625</v>
      </c>
      <c r="H14" s="14">
        <v>64673</v>
      </c>
      <c r="I14" s="14">
        <v>68954</v>
      </c>
      <c r="J14" s="14">
        <v>50843</v>
      </c>
      <c r="K14" s="14">
        <v>65720</v>
      </c>
      <c r="L14" s="14">
        <v>25262</v>
      </c>
      <c r="M14" s="14">
        <v>15710</v>
      </c>
      <c r="N14" s="12">
        <f t="shared" si="2"/>
        <v>934221</v>
      </c>
    </row>
    <row r="15" spans="1:14" ht="18.75" customHeight="1">
      <c r="A15" s="15" t="s">
        <v>12</v>
      </c>
      <c r="B15" s="14">
        <v>14949</v>
      </c>
      <c r="C15" s="14">
        <v>11986</v>
      </c>
      <c r="D15" s="14">
        <v>10579</v>
      </c>
      <c r="E15" s="14">
        <v>3072</v>
      </c>
      <c r="F15" s="14">
        <v>9654</v>
      </c>
      <c r="G15" s="14">
        <v>15695</v>
      </c>
      <c r="H15" s="14">
        <v>13026</v>
      </c>
      <c r="I15" s="14">
        <v>12323</v>
      </c>
      <c r="J15" s="14">
        <v>9499</v>
      </c>
      <c r="K15" s="14">
        <v>10840</v>
      </c>
      <c r="L15" s="14">
        <v>3804</v>
      </c>
      <c r="M15" s="14">
        <v>1977</v>
      </c>
      <c r="N15" s="12">
        <f t="shared" si="2"/>
        <v>259676</v>
      </c>
    </row>
    <row r="16" spans="1:14" ht="18.75" customHeight="1">
      <c r="A16" s="16" t="s">
        <v>33</v>
      </c>
      <c r="B16" s="14">
        <f>B17+B18+B19</f>
        <v>9667</v>
      </c>
      <c r="C16" s="14">
        <f>C17+C18+C19</f>
        <v>7995</v>
      </c>
      <c r="D16" s="14">
        <f>D17+D18+D19</f>
        <v>5592</v>
      </c>
      <c r="E16" s="14">
        <f>E17+E18+E19</f>
        <v>1527</v>
      </c>
      <c r="F16" s="14">
        <f aca="true" t="shared" si="5" ref="F16:M16">F17+F18+F19</f>
        <v>6699</v>
      </c>
      <c r="G16" s="14">
        <f t="shared" si="5"/>
        <v>10337</v>
      </c>
      <c r="H16" s="14">
        <f t="shared" si="5"/>
        <v>9131</v>
      </c>
      <c r="I16" s="14">
        <f t="shared" si="5"/>
        <v>6975</v>
      </c>
      <c r="J16" s="14">
        <f t="shared" si="5"/>
        <v>5435</v>
      </c>
      <c r="K16" s="14">
        <f t="shared" si="5"/>
        <v>6216</v>
      </c>
      <c r="L16" s="14">
        <f t="shared" si="5"/>
        <v>2407</v>
      </c>
      <c r="M16" s="14">
        <f t="shared" si="5"/>
        <v>1178</v>
      </c>
      <c r="N16" s="12">
        <f t="shared" si="2"/>
        <v>73159</v>
      </c>
    </row>
    <row r="17" spans="1:14" ht="18.75" customHeight="1">
      <c r="A17" s="15" t="s">
        <v>30</v>
      </c>
      <c r="B17" s="14">
        <v>2532</v>
      </c>
      <c r="C17" s="14">
        <v>1932</v>
      </c>
      <c r="D17" s="14">
        <v>1473</v>
      </c>
      <c r="E17" s="14">
        <v>399</v>
      </c>
      <c r="F17" s="14">
        <v>1459</v>
      </c>
      <c r="G17" s="14">
        <v>2335</v>
      </c>
      <c r="H17" s="14">
        <v>2375</v>
      </c>
      <c r="I17" s="14">
        <v>2228</v>
      </c>
      <c r="J17" s="14">
        <v>1793</v>
      </c>
      <c r="K17" s="14">
        <v>2270</v>
      </c>
      <c r="L17" s="14">
        <v>655</v>
      </c>
      <c r="M17" s="14">
        <v>318</v>
      </c>
      <c r="N17" s="12">
        <f t="shared" si="2"/>
        <v>26414</v>
      </c>
    </row>
    <row r="18" spans="1:14" ht="18.75" customHeight="1">
      <c r="A18" s="15" t="s">
        <v>31</v>
      </c>
      <c r="B18" s="14">
        <v>247</v>
      </c>
      <c r="C18" s="14">
        <v>174</v>
      </c>
      <c r="D18" s="14">
        <v>159</v>
      </c>
      <c r="E18" s="14">
        <v>37</v>
      </c>
      <c r="F18" s="14">
        <v>124</v>
      </c>
      <c r="G18" s="14">
        <v>218</v>
      </c>
      <c r="H18" s="14">
        <v>230</v>
      </c>
      <c r="I18" s="14">
        <v>160</v>
      </c>
      <c r="J18" s="14">
        <v>157</v>
      </c>
      <c r="K18" s="14">
        <v>243</v>
      </c>
      <c r="L18" s="14">
        <v>71</v>
      </c>
      <c r="M18" s="14">
        <v>47</v>
      </c>
      <c r="N18" s="12">
        <f t="shared" si="2"/>
        <v>2250</v>
      </c>
    </row>
    <row r="19" spans="1:14" ht="18.75" customHeight="1">
      <c r="A19" s="15" t="s">
        <v>32</v>
      </c>
      <c r="B19" s="14">
        <v>4009</v>
      </c>
      <c r="C19" s="14">
        <v>2754</v>
      </c>
      <c r="D19" s="14">
        <v>2227</v>
      </c>
      <c r="E19" s="14">
        <v>666</v>
      </c>
      <c r="F19" s="14">
        <v>2442</v>
      </c>
      <c r="G19" s="14">
        <v>3167</v>
      </c>
      <c r="H19" s="14">
        <v>3088</v>
      </c>
      <c r="I19" s="14">
        <v>2825</v>
      </c>
      <c r="J19" s="14">
        <v>2085</v>
      </c>
      <c r="K19" s="14">
        <v>2588</v>
      </c>
      <c r="L19" s="14">
        <v>821</v>
      </c>
      <c r="M19" s="14">
        <v>363</v>
      </c>
      <c r="N19" s="12">
        <f t="shared" si="2"/>
        <v>44495</v>
      </c>
    </row>
    <row r="20" spans="1:14" ht="18.75" customHeight="1">
      <c r="A20" s="17" t="s">
        <v>13</v>
      </c>
      <c r="B20" s="18">
        <f>B21+B22+B23</f>
        <v>172167</v>
      </c>
      <c r="C20" s="18">
        <f>C21+C22+C23</f>
        <v>114947</v>
      </c>
      <c r="D20" s="18">
        <f>D21+D22+D23</f>
        <v>98126</v>
      </c>
      <c r="E20" s="18">
        <f>E21+E22+E23</f>
        <v>22995</v>
      </c>
      <c r="F20" s="18">
        <f aca="true" t="shared" si="6" ref="F20:M20">F21+F22+F23</f>
        <v>84515</v>
      </c>
      <c r="G20" s="18">
        <f t="shared" si="6"/>
        <v>140302</v>
      </c>
      <c r="H20" s="18">
        <f t="shared" si="6"/>
        <v>152990</v>
      </c>
      <c r="I20" s="18">
        <f t="shared" si="6"/>
        <v>141468</v>
      </c>
      <c r="J20" s="18">
        <f t="shared" si="6"/>
        <v>93500</v>
      </c>
      <c r="K20" s="18">
        <f t="shared" si="6"/>
        <v>143421</v>
      </c>
      <c r="L20" s="18">
        <f t="shared" si="6"/>
        <v>55800</v>
      </c>
      <c r="M20" s="18">
        <f t="shared" si="6"/>
        <v>30928</v>
      </c>
      <c r="N20" s="12">
        <f aca="true" t="shared" si="7" ref="N20:N26">SUM(B20:M20)</f>
        <v>1251159</v>
      </c>
    </row>
    <row r="21" spans="1:14" ht="18.75" customHeight="1">
      <c r="A21" s="13" t="s">
        <v>14</v>
      </c>
      <c r="B21" s="14">
        <v>56236</v>
      </c>
      <c r="C21" s="14">
        <v>37855</v>
      </c>
      <c r="D21" s="14">
        <v>35173</v>
      </c>
      <c r="E21" s="14">
        <v>8241</v>
      </c>
      <c r="F21" s="14">
        <v>27693</v>
      </c>
      <c r="G21" s="14">
        <v>45016</v>
      </c>
      <c r="H21" s="14">
        <v>51234</v>
      </c>
      <c r="I21" s="14">
        <v>53257</v>
      </c>
      <c r="J21" s="14">
        <v>32593</v>
      </c>
      <c r="K21" s="14">
        <v>54204</v>
      </c>
      <c r="L21" s="14">
        <v>17714</v>
      </c>
      <c r="M21" s="14">
        <v>9123</v>
      </c>
      <c r="N21" s="12">
        <f t="shared" si="7"/>
        <v>631023</v>
      </c>
    </row>
    <row r="22" spans="1:14" ht="18.75" customHeight="1">
      <c r="A22" s="13" t="s">
        <v>15</v>
      </c>
      <c r="B22" s="14">
        <v>46515</v>
      </c>
      <c r="C22" s="14">
        <v>26238</v>
      </c>
      <c r="D22" s="14">
        <v>29079</v>
      </c>
      <c r="E22" s="14">
        <v>6350</v>
      </c>
      <c r="F22" s="14">
        <v>21558</v>
      </c>
      <c r="G22" s="14">
        <v>33065</v>
      </c>
      <c r="H22" s="14">
        <v>34957</v>
      </c>
      <c r="I22" s="14">
        <v>39834</v>
      </c>
      <c r="J22" s="14">
        <v>25534</v>
      </c>
      <c r="K22" s="14">
        <v>45679</v>
      </c>
      <c r="L22" s="14">
        <v>14545</v>
      </c>
      <c r="M22" s="14">
        <v>7698</v>
      </c>
      <c r="N22" s="12">
        <f t="shared" si="7"/>
        <v>490699</v>
      </c>
    </row>
    <row r="23" spans="1:14" ht="18.75" customHeight="1">
      <c r="A23" s="13" t="s">
        <v>16</v>
      </c>
      <c r="B23" s="14">
        <v>8603</v>
      </c>
      <c r="C23" s="14">
        <v>5760</v>
      </c>
      <c r="D23" s="14">
        <v>4584</v>
      </c>
      <c r="E23" s="14">
        <v>1285</v>
      </c>
      <c r="F23" s="14">
        <v>4632</v>
      </c>
      <c r="G23" s="14">
        <v>6957</v>
      </c>
      <c r="H23" s="14">
        <v>6338</v>
      </c>
      <c r="I23" s="14">
        <v>6817</v>
      </c>
      <c r="J23" s="14">
        <v>4598</v>
      </c>
      <c r="K23" s="14">
        <v>6741</v>
      </c>
      <c r="L23" s="14">
        <v>1908</v>
      </c>
      <c r="M23" s="14">
        <v>880</v>
      </c>
      <c r="N23" s="12">
        <f t="shared" si="7"/>
        <v>129437</v>
      </c>
    </row>
    <row r="24" spans="1:14" ht="18.75" customHeight="1">
      <c r="A24" s="17" t="s">
        <v>17</v>
      </c>
      <c r="B24" s="14">
        <f>B25+B26</f>
        <v>63814</v>
      </c>
      <c r="C24" s="14">
        <f>C25+C26</f>
        <v>55315</v>
      </c>
      <c r="D24" s="14">
        <f>D25+D26</f>
        <v>50897</v>
      </c>
      <c r="E24" s="14">
        <f>E25+E26</f>
        <v>14415</v>
      </c>
      <c r="F24" s="14">
        <f aca="true" t="shared" si="8" ref="F24:M24">F25+F26</f>
        <v>50629</v>
      </c>
      <c r="G24" s="14">
        <f t="shared" si="8"/>
        <v>79245</v>
      </c>
      <c r="H24" s="14">
        <f t="shared" si="8"/>
        <v>73027</v>
      </c>
      <c r="I24" s="14">
        <f t="shared" si="8"/>
        <v>48694</v>
      </c>
      <c r="J24" s="14">
        <f t="shared" si="8"/>
        <v>40760</v>
      </c>
      <c r="K24" s="14">
        <f t="shared" si="8"/>
        <v>39739</v>
      </c>
      <c r="L24" s="14">
        <f t="shared" si="8"/>
        <v>13608</v>
      </c>
      <c r="M24" s="14">
        <f t="shared" si="8"/>
        <v>6384</v>
      </c>
      <c r="N24" s="12">
        <f t="shared" si="7"/>
        <v>536527</v>
      </c>
    </row>
    <row r="25" spans="1:14" ht="18.75" customHeight="1">
      <c r="A25" s="13" t="s">
        <v>18</v>
      </c>
      <c r="B25" s="14">
        <v>27628</v>
      </c>
      <c r="C25" s="14">
        <v>21951</v>
      </c>
      <c r="D25" s="14">
        <v>22015</v>
      </c>
      <c r="E25" s="14">
        <v>5895</v>
      </c>
      <c r="F25" s="14">
        <v>19247</v>
      </c>
      <c r="G25" s="14">
        <v>29988</v>
      </c>
      <c r="H25" s="14">
        <v>28525</v>
      </c>
      <c r="I25" s="14">
        <v>21514</v>
      </c>
      <c r="J25" s="14">
        <v>17731</v>
      </c>
      <c r="K25" s="14">
        <v>17667</v>
      </c>
      <c r="L25" s="14">
        <v>5424</v>
      </c>
      <c r="M25" s="14">
        <v>2482</v>
      </c>
      <c r="N25" s="12">
        <f t="shared" si="7"/>
        <v>343378</v>
      </c>
    </row>
    <row r="26" spans="1:14" ht="18.75" customHeight="1">
      <c r="A26" s="13" t="s">
        <v>19</v>
      </c>
      <c r="B26" s="14">
        <v>15541</v>
      </c>
      <c r="C26" s="14">
        <v>12348</v>
      </c>
      <c r="D26" s="14">
        <v>12383</v>
      </c>
      <c r="E26" s="14">
        <v>3316</v>
      </c>
      <c r="F26" s="14">
        <v>10827</v>
      </c>
      <c r="G26" s="14">
        <v>16869</v>
      </c>
      <c r="H26" s="14">
        <v>16046</v>
      </c>
      <c r="I26" s="14">
        <v>12102</v>
      </c>
      <c r="J26" s="14">
        <v>9974</v>
      </c>
      <c r="K26" s="14">
        <v>9938</v>
      </c>
      <c r="L26" s="14">
        <v>3051</v>
      </c>
      <c r="M26" s="14">
        <v>1396</v>
      </c>
      <c r="N26" s="12">
        <f t="shared" si="7"/>
        <v>193149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0.9689</v>
      </c>
      <c r="F30" s="22">
        <v>1</v>
      </c>
      <c r="G30" s="22">
        <v>1</v>
      </c>
      <c r="H30" s="22">
        <v>0.9983</v>
      </c>
      <c r="I30" s="22">
        <v>0.9923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0.9956689482999738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0.9992845621627398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1.9481258642437285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1.6407253226150023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927151.82</v>
      </c>
      <c r="C37" s="29">
        <f>ROUND(+C7*C35,2)</f>
        <v>693981.43</v>
      </c>
      <c r="D37" s="29">
        <f>ROUND(+D7*D35,2)</f>
        <v>622910.7</v>
      </c>
      <c r="E37" s="29">
        <f>ROUND(+E7*E35,2)</f>
        <v>178308.06</v>
      </c>
      <c r="F37" s="29">
        <f aca="true" t="shared" si="11" ref="F37:M37">ROUND(+F7*F35,2)</f>
        <v>593386.42</v>
      </c>
      <c r="G37" s="29">
        <f t="shared" si="11"/>
        <v>778207.8</v>
      </c>
      <c r="H37" s="29">
        <f t="shared" si="11"/>
        <v>877706.38</v>
      </c>
      <c r="I37" s="29">
        <f t="shared" si="11"/>
        <v>737026.94</v>
      </c>
      <c r="J37" s="29">
        <f t="shared" si="11"/>
        <v>603016.72</v>
      </c>
      <c r="K37" s="29">
        <f t="shared" si="11"/>
        <v>700228.06</v>
      </c>
      <c r="L37" s="29">
        <f t="shared" si="11"/>
        <v>359046.9</v>
      </c>
      <c r="M37" s="29">
        <f t="shared" si="11"/>
        <v>210337.23</v>
      </c>
      <c r="N37" s="29">
        <f>SUM(B37:M37)</f>
        <v>7281308.460000001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-104798</v>
      </c>
      <c r="C39" s="30">
        <f>+C40+C43+C50</f>
        <v>-99205</v>
      </c>
      <c r="D39" s="30">
        <f>+D40+D43+D50</f>
        <v>-62940</v>
      </c>
      <c r="E39" s="30">
        <f>+E40+E43+E50</f>
        <v>-17046</v>
      </c>
      <c r="F39" s="30">
        <f aca="true" t="shared" si="12" ref="F39:M39">+F40+F43+F50</f>
        <v>-48571</v>
      </c>
      <c r="G39" s="30">
        <f t="shared" si="12"/>
        <v>-91464</v>
      </c>
      <c r="H39" s="30">
        <f t="shared" si="12"/>
        <v>-124538</v>
      </c>
      <c r="I39" s="30">
        <f t="shared" si="12"/>
        <v>-59007</v>
      </c>
      <c r="J39" s="30">
        <f t="shared" si="12"/>
        <v>-73382</v>
      </c>
      <c r="K39" s="30">
        <f t="shared" si="12"/>
        <v>-60742</v>
      </c>
      <c r="L39" s="30">
        <f t="shared" si="12"/>
        <v>-43239</v>
      </c>
      <c r="M39" s="30">
        <f t="shared" si="12"/>
        <v>-26604</v>
      </c>
      <c r="N39" s="30">
        <f>+N40+N43+N50</f>
        <v>-811536</v>
      </c>
      <c r="P39" s="42"/>
    </row>
    <row r="40" spans="1:16" ht="18.75" customHeight="1">
      <c r="A40" s="17" t="s">
        <v>70</v>
      </c>
      <c r="B40" s="31">
        <f>B41+B42</f>
        <v>-102048</v>
      </c>
      <c r="C40" s="31">
        <f>C41+C42</f>
        <v>-98955</v>
      </c>
      <c r="D40" s="31">
        <f>D41+D42</f>
        <v>-62940</v>
      </c>
      <c r="E40" s="31">
        <f>E41+E42</f>
        <v>-17046</v>
      </c>
      <c r="F40" s="31">
        <f aca="true" t="shared" si="13" ref="F40:M40">F41+F42</f>
        <v>-49821</v>
      </c>
      <c r="G40" s="31">
        <f t="shared" si="13"/>
        <v>-91464</v>
      </c>
      <c r="H40" s="31">
        <f t="shared" si="13"/>
        <v>-122538</v>
      </c>
      <c r="I40" s="31">
        <f t="shared" si="13"/>
        <v>-59007</v>
      </c>
      <c r="J40" s="31">
        <f t="shared" si="13"/>
        <v>-72132</v>
      </c>
      <c r="K40" s="31">
        <f t="shared" si="13"/>
        <v>-60492</v>
      </c>
      <c r="L40" s="31">
        <f t="shared" si="13"/>
        <v>-43239</v>
      </c>
      <c r="M40" s="31">
        <f t="shared" si="13"/>
        <v>-26604</v>
      </c>
      <c r="N40" s="30">
        <f aca="true" t="shared" si="14" ref="N40:N50">SUM(B40:M40)</f>
        <v>-806286</v>
      </c>
      <c r="P40" s="42"/>
    </row>
    <row r="41" spans="1:16" ht="18.75" customHeight="1">
      <c r="A41" s="13" t="s">
        <v>67</v>
      </c>
      <c r="B41" s="20">
        <f>ROUND(-B9*$D$3,2)</f>
        <v>-102048</v>
      </c>
      <c r="C41" s="20">
        <f>ROUND(-C9*$D$3,2)</f>
        <v>-98955</v>
      </c>
      <c r="D41" s="20">
        <f>ROUND(-D9*$D$3,2)</f>
        <v>-62940</v>
      </c>
      <c r="E41" s="20">
        <f>ROUND(-E9*$D$3,2)</f>
        <v>-17046</v>
      </c>
      <c r="F41" s="20">
        <f aca="true" t="shared" si="15" ref="F41:M41">ROUND(-F9*$D$3,2)</f>
        <v>-49821</v>
      </c>
      <c r="G41" s="20">
        <f t="shared" si="15"/>
        <v>-91464</v>
      </c>
      <c r="H41" s="20">
        <f t="shared" si="15"/>
        <v>-122538</v>
      </c>
      <c r="I41" s="20">
        <f t="shared" si="15"/>
        <v>-59007</v>
      </c>
      <c r="J41" s="20">
        <f t="shared" si="15"/>
        <v>-72132</v>
      </c>
      <c r="K41" s="20">
        <f t="shared" si="15"/>
        <v>-60492</v>
      </c>
      <c r="L41" s="20">
        <f t="shared" si="15"/>
        <v>-43239</v>
      </c>
      <c r="M41" s="20">
        <f t="shared" si="15"/>
        <v>-26604</v>
      </c>
      <c r="N41" s="56">
        <f t="shared" si="14"/>
        <v>-806286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 aca="true" t="shared" si="17" ref="B43:M43">SUM(B44:B49)</f>
        <v>-2750</v>
      </c>
      <c r="C43" s="31">
        <f t="shared" si="17"/>
        <v>-250</v>
      </c>
      <c r="D43" s="31">
        <f t="shared" si="17"/>
        <v>0</v>
      </c>
      <c r="E43" s="31">
        <f t="shared" si="17"/>
        <v>0</v>
      </c>
      <c r="F43" s="31">
        <f t="shared" si="17"/>
        <v>1250</v>
      </c>
      <c r="G43" s="31">
        <f t="shared" si="17"/>
        <v>0</v>
      </c>
      <c r="H43" s="31">
        <f t="shared" si="17"/>
        <v>-2000</v>
      </c>
      <c r="I43" s="31">
        <f t="shared" si="17"/>
        <v>0</v>
      </c>
      <c r="J43" s="31">
        <f t="shared" si="17"/>
        <v>-1250</v>
      </c>
      <c r="K43" s="31">
        <f t="shared" si="17"/>
        <v>-250</v>
      </c>
      <c r="L43" s="31">
        <f t="shared" si="17"/>
        <v>0</v>
      </c>
      <c r="M43" s="31">
        <f t="shared" si="17"/>
        <v>0</v>
      </c>
      <c r="N43" s="31">
        <f>SUM(N44:N49)</f>
        <v>-5250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-500</v>
      </c>
      <c r="K46" s="27">
        <v>0</v>
      </c>
      <c r="L46" s="27">
        <v>0</v>
      </c>
      <c r="M46" s="27">
        <v>0</v>
      </c>
      <c r="N46" s="27">
        <f t="shared" si="14"/>
        <v>-5250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822353.82</v>
      </c>
      <c r="C52" s="34">
        <f aca="true" t="shared" si="18" ref="C52:M52">+C37+C39</f>
        <v>594776.43</v>
      </c>
      <c r="D52" s="34">
        <f t="shared" si="18"/>
        <v>559970.7</v>
      </c>
      <c r="E52" s="34">
        <f t="shared" si="18"/>
        <v>161262.06</v>
      </c>
      <c r="F52" s="34">
        <f t="shared" si="18"/>
        <v>544815.42</v>
      </c>
      <c r="G52" s="34">
        <f t="shared" si="18"/>
        <v>686743.8</v>
      </c>
      <c r="H52" s="34">
        <f t="shared" si="18"/>
        <v>753168.38</v>
      </c>
      <c r="I52" s="34">
        <f t="shared" si="18"/>
        <v>678019.94</v>
      </c>
      <c r="J52" s="34">
        <f t="shared" si="18"/>
        <v>529634.72</v>
      </c>
      <c r="K52" s="34">
        <f t="shared" si="18"/>
        <v>639486.06</v>
      </c>
      <c r="L52" s="34">
        <f t="shared" si="18"/>
        <v>315807.9</v>
      </c>
      <c r="M52" s="34">
        <f t="shared" si="18"/>
        <v>183733.23</v>
      </c>
      <c r="N52" s="34">
        <f>SUM(B52:M52)</f>
        <v>6469772.459999999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6469772.46</v>
      </c>
      <c r="P55" s="42"/>
    </row>
    <row r="56" spans="1:14" ht="18.75" customHeight="1">
      <c r="A56" s="17" t="s">
        <v>80</v>
      </c>
      <c r="B56" s="44">
        <v>107607.77</v>
      </c>
      <c r="C56" s="44">
        <v>104094.2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252432.81</v>
      </c>
    </row>
    <row r="57" spans="1:14" ht="18.75" customHeight="1">
      <c r="A57" s="17" t="s">
        <v>81</v>
      </c>
      <c r="B57" s="44">
        <v>430076.34</v>
      </c>
      <c r="C57" s="44">
        <v>246432.99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577821.8200000001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377826.18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559970.7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110899.81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141304.25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330407.91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222670.38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395784.78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277177.41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347376.12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408496.71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101556.73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135229.3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461921.52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211592.17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356976.48</v>
      </c>
      <c r="K65" s="43">
        <v>0</v>
      </c>
      <c r="L65" s="43">
        <v>0</v>
      </c>
      <c r="M65" s="43">
        <v>0</v>
      </c>
      <c r="N65" s="34">
        <f t="shared" si="19"/>
        <v>347177.95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476179.31</v>
      </c>
      <c r="L66" s="43">
        <v>0</v>
      </c>
      <c r="M66" s="43">
        <v>0</v>
      </c>
      <c r="N66" s="31">
        <f t="shared" si="19"/>
        <v>232830.91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196896.95</v>
      </c>
      <c r="M67" s="43">
        <v>0</v>
      </c>
      <c r="N67" s="34">
        <f t="shared" si="19"/>
        <v>149944.06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108506.88</v>
      </c>
      <c r="N68" s="31">
        <f t="shared" si="19"/>
        <v>183733.23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2769390.76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1.9533852928628026</v>
      </c>
      <c r="C73" s="54">
        <v>1.9220047340297366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</v>
      </c>
      <c r="C74" s="54">
        <v>1.594599983483189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1.579200008626794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1.9479670075780915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1.8175999980679036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1.4483000048156798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1.7030242025607458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1.6202307194885375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1.6405608630989894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1.8491999827041987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1.7678999898156635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2.099799983745857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2014-10-14T19:15:00Z</dcterms:modified>
  <cp:category/>
  <cp:version/>
  <cp:contentType/>
  <cp:contentStatus/>
</cp:coreProperties>
</file>