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<sst xmlns="http://schemas.openxmlformats.org/spreadsheetml/2006/main" count="127" uniqueCount="127">
  <si>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</si>
  <si>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</si>
  <si>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</si>
  <si>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</si>
  <si>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</si>
  <si>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</si>
  <si>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</si>
  <si>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</si>
  <si>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</si>
  <si>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</si>
  <si>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</si>
  <si>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</si>
  <si>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</si>
  <si>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</si>
  <si>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</si>
  <si>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</si>
  <si>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</si>
  <si>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</si>
  <si>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</si>
  <si>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</si>
  <si>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</si>
  <si>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</si>
  <si>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</si>
  <si>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</si>
  <si>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</si>
  <si>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</si>
  <si>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</si>
  <si>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</si>
  <si>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</si>
  <si>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</si>
  <si>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</si>
  <si>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</si>
  <si>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</si>
  <si>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</si>
  <si>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</si>
  <si>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</si>
  <si>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</si>
  <si>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</si>
  <si>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</si>
  <si>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</si>
  <si>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</si>
  <si>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</si>
  <si>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</si>
  <si>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</si>
  <si>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</si>
  <si>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</si>
  <si>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</si>
  <si>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</si>
  <si>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</si>
  <si>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</si>
  <si>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</si>
  <si>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</si>
  <si>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</si>
  <si>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</si>
  <si>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</si>
  <si>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</si>
  <si>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</si>
  <si>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</si>
  <si>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</si>
  <si>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</si>
  <si>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</si>
  <si>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</si>
  <si>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</si>
  <si>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</si>
  <si>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</si>
  <si>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</si>
  <si>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</si>
  <si>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</si>
  <si>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</si>
  <si>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</si>
  <si>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</si>
  <si>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</si>
  <si>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</si>
  <si>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</si>
  <si>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</si>
  <si>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</si>
  <si>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</si>
  <si>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</si>
  <si>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</si>
  <si>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</si>
  <si>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</si>
  <si>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</si>
  <si>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</si>
  <si>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</si>
  <si>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</si>
  <si>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</si>
  <si>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</si>
  <si>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</si>
  <si>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</si>
  <si>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</si>
  <si>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</si>
  <si>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</si>
  <si>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</si>
  <si>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</si>
  <si>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</si>
  <si>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</si>
  <si>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</si>
  <si>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</si>
  <si>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</si>
  <si>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</si>
  <si>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</si>
  <si>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</si>
  <si>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</si>
  <si>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</si>
  <si>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</si>
  <si>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</si>
  <si>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</si>
  <si>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</si>
  <si>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</si>
  <si>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</si>
  <si>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</si>
  <si>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</si>
  <si>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</si>
  <si>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</si>
  <si>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</si>
  <si>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</si>
  <si>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</si>
  <si>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</si>
  <si>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</si>
  <si>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</si>
  <si>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</si>
  <si>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</si>
  <si>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</si>
  <si>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</si>
  <si>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</si>
  <si>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</si>
  <si>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30/11/14 - VENCIMENTO 05/12/14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</si>
</sst>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189145</v>
      </c>
      <c r="C7" s="9">
        <f t="shared" si="0"/>
        <v>263144</v>
      </c>
      <c r="D7" s="9">
        <f t="shared" si="0"/>
        <v>290889</v>
      </c>
      <c r="E7" s="9">
        <f t="shared" si="0"/>
        <v>159398</v>
      </c>
      <c r="F7" s="9">
        <f t="shared" si="0"/>
        <v>272691</v>
      </c>
      <c r="G7" s="9">
        <f t="shared" si="0"/>
        <v>414382</v>
      </c>
      <c r="H7" s="9">
        <f t="shared" si="0"/>
        <v>153277</v>
      </c>
      <c r="I7" s="9">
        <f t="shared" si="0"/>
        <v>31251</v>
      </c>
      <c r="J7" s="9">
        <f t="shared" si="0"/>
        <v>123930</v>
      </c>
      <c r="K7" s="9">
        <f t="shared" si="0"/>
        <v>1898107</v>
      </c>
      <c r="L7" s="53"/>
    </row>
    <row r="8" spans="1:11" ht="17.25" customHeight="1">
      <c r="A8" s="10" t="s">
        <v>121</v>
      </c>
      <c r="B8" s="11">
        <f>B9+B12+B16</f>
        <v>110065</v>
      </c>
      <c r="C8" s="11">
        <f aca="true" t="shared" si="1" ref="C8:J8">C9+C12+C16</f>
        <v>158749</v>
      </c>
      <c r="D8" s="11">
        <f t="shared" si="1"/>
        <v>165609</v>
      </c>
      <c r="E8" s="11">
        <f t="shared" si="1"/>
        <v>95361</v>
      </c>
      <c r="F8" s="11">
        <f t="shared" si="1"/>
        <v>147430</v>
      </c>
      <c r="G8" s="11">
        <f t="shared" si="1"/>
        <v>221329</v>
      </c>
      <c r="H8" s="11">
        <f t="shared" si="1"/>
        <v>94293</v>
      </c>
      <c r="I8" s="11">
        <f t="shared" si="1"/>
        <v>16701</v>
      </c>
      <c r="J8" s="11">
        <f t="shared" si="1"/>
        <v>70916</v>
      </c>
      <c r="K8" s="11">
        <f>SUM(B8:J8)</f>
        <v>1080453</v>
      </c>
    </row>
    <row r="9" spans="1:11" ht="17.25" customHeight="1">
      <c r="A9" s="15" t="s">
        <v>17</v>
      </c>
      <c r="B9" s="13">
        <f>+B10+B11</f>
        <v>25224</v>
      </c>
      <c r="C9" s="13">
        <f aca="true" t="shared" si="2" ref="C9:J9">+C10+C11</f>
        <v>39504</v>
      </c>
      <c r="D9" s="13">
        <f t="shared" si="2"/>
        <v>39621</v>
      </c>
      <c r="E9" s="13">
        <f t="shared" si="2"/>
        <v>22617</v>
      </c>
      <c r="F9" s="13">
        <f t="shared" si="2"/>
        <v>29945</v>
      </c>
      <c r="G9" s="13">
        <f t="shared" si="2"/>
        <v>35371</v>
      </c>
      <c r="H9" s="13">
        <f t="shared" si="2"/>
        <v>23967</v>
      </c>
      <c r="I9" s="13">
        <f t="shared" si="2"/>
        <v>4939</v>
      </c>
      <c r="J9" s="13">
        <f t="shared" si="2"/>
        <v>15488</v>
      </c>
      <c r="K9" s="11">
        <f>SUM(B9:J9)</f>
        <v>236676</v>
      </c>
    </row>
    <row r="10" spans="1:11" ht="17.25" customHeight="1">
      <c r="A10" s="30" t="s">
        <v>18</v>
      </c>
      <c r="B10" s="13">
        <v>25224</v>
      </c>
      <c r="C10" s="13">
        <v>39504</v>
      </c>
      <c r="D10" s="13">
        <v>39621</v>
      </c>
      <c r="E10" s="13">
        <v>22617</v>
      </c>
      <c r="F10" s="13">
        <v>29945</v>
      </c>
      <c r="G10" s="13">
        <v>35371</v>
      </c>
      <c r="H10" s="13">
        <v>23967</v>
      </c>
      <c r="I10" s="13">
        <v>4939</v>
      </c>
      <c r="J10" s="13">
        <v>15488</v>
      </c>
      <c r="K10" s="11">
        <f>SUM(B10:J10)</f>
        <v>236676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81222</v>
      </c>
      <c r="C12" s="17">
        <f t="shared" si="3"/>
        <v>113947</v>
      </c>
      <c r="D12" s="17">
        <f t="shared" si="3"/>
        <v>120771</v>
      </c>
      <c r="E12" s="17">
        <f t="shared" si="3"/>
        <v>69900</v>
      </c>
      <c r="F12" s="17">
        <f t="shared" si="3"/>
        <v>112576</v>
      </c>
      <c r="G12" s="17">
        <f t="shared" si="3"/>
        <v>178740</v>
      </c>
      <c r="H12" s="17">
        <f t="shared" si="3"/>
        <v>67549</v>
      </c>
      <c r="I12" s="17">
        <f t="shared" si="3"/>
        <v>11156</v>
      </c>
      <c r="J12" s="17">
        <f t="shared" si="3"/>
        <v>53156</v>
      </c>
      <c r="K12" s="11">
        <f aca="true" t="shared" si="4" ref="K12:K27">SUM(B12:J12)</f>
        <v>809017</v>
      </c>
    </row>
    <row r="13" spans="1:13" ht="17.25" customHeight="1">
      <c r="A13" s="14" t="s">
        <v>20</v>
      </c>
      <c r="B13" s="13">
        <v>37574</v>
      </c>
      <c r="C13" s="13">
        <v>56360</v>
      </c>
      <c r="D13" s="13">
        <v>60264</v>
      </c>
      <c r="E13" s="13">
        <v>35243</v>
      </c>
      <c r="F13" s="13">
        <v>53547</v>
      </c>
      <c r="G13" s="13">
        <v>80919</v>
      </c>
      <c r="H13" s="13">
        <v>29278</v>
      </c>
      <c r="I13" s="13">
        <v>6024</v>
      </c>
      <c r="J13" s="13">
        <v>26825</v>
      </c>
      <c r="K13" s="11">
        <f t="shared" si="4"/>
        <v>386034</v>
      </c>
      <c r="L13" s="53"/>
      <c r="M13" s="54"/>
    </row>
    <row r="14" spans="1:12" ht="17.25" customHeight="1">
      <c r="A14" s="14" t="s">
        <v>21</v>
      </c>
      <c r="B14" s="13">
        <v>36443</v>
      </c>
      <c r="C14" s="13">
        <v>47480</v>
      </c>
      <c r="D14" s="13">
        <v>50918</v>
      </c>
      <c r="E14" s="13">
        <v>28987</v>
      </c>
      <c r="F14" s="13">
        <v>50200</v>
      </c>
      <c r="G14" s="13">
        <v>86320</v>
      </c>
      <c r="H14" s="13">
        <v>32498</v>
      </c>
      <c r="I14" s="13">
        <v>4127</v>
      </c>
      <c r="J14" s="13">
        <v>21997</v>
      </c>
      <c r="K14" s="11">
        <f t="shared" si="4"/>
        <v>358970</v>
      </c>
      <c r="L14" s="53"/>
    </row>
    <row r="15" spans="1:11" ht="17.25" customHeight="1">
      <c r="A15" s="14" t="s">
        <v>22</v>
      </c>
      <c r="B15" s="13">
        <v>7205</v>
      </c>
      <c r="C15" s="13">
        <v>10107</v>
      </c>
      <c r="D15" s="13">
        <v>9589</v>
      </c>
      <c r="E15" s="13">
        <v>5670</v>
      </c>
      <c r="F15" s="13">
        <v>8829</v>
      </c>
      <c r="G15" s="13">
        <v>11501</v>
      </c>
      <c r="H15" s="13">
        <v>5773</v>
      </c>
      <c r="I15" s="13">
        <v>1005</v>
      </c>
      <c r="J15" s="13">
        <v>4334</v>
      </c>
      <c r="K15" s="11">
        <f t="shared" si="4"/>
        <v>64013</v>
      </c>
    </row>
    <row r="16" spans="1:11" ht="17.25" customHeight="1">
      <c r="A16" s="15" t="s">
        <v>117</v>
      </c>
      <c r="B16" s="13">
        <f>B17+B18+B19</f>
        <v>3619</v>
      </c>
      <c r="C16" s="13">
        <f aca="true" t="shared" si="5" ref="C16:J16">C17+C18+C19</f>
        <v>5298</v>
      </c>
      <c r="D16" s="13">
        <f t="shared" si="5"/>
        <v>5217</v>
      </c>
      <c r="E16" s="13">
        <f t="shared" si="5"/>
        <v>2844</v>
      </c>
      <c r="F16" s="13">
        <f t="shared" si="5"/>
        <v>4909</v>
      </c>
      <c r="G16" s="13">
        <f t="shared" si="5"/>
        <v>7218</v>
      </c>
      <c r="H16" s="13">
        <f t="shared" si="5"/>
        <v>2777</v>
      </c>
      <c r="I16" s="13">
        <f t="shared" si="5"/>
        <v>606</v>
      </c>
      <c r="J16" s="13">
        <f t="shared" si="5"/>
        <v>2272</v>
      </c>
      <c r="K16" s="11">
        <f t="shared" si="4"/>
        <v>34760</v>
      </c>
    </row>
    <row r="17" spans="1:11" ht="17.25" customHeight="1">
      <c r="A17" s="14" t="s">
        <v>118</v>
      </c>
      <c r="B17" s="13">
        <v>1592</v>
      </c>
      <c r="C17" s="13">
        <v>2286</v>
      </c>
      <c r="D17" s="13">
        <v>2279</v>
      </c>
      <c r="E17" s="13">
        <v>1312</v>
      </c>
      <c r="F17" s="13">
        <v>2224</v>
      </c>
      <c r="G17" s="13">
        <v>3327</v>
      </c>
      <c r="H17" s="13">
        <v>1396</v>
      </c>
      <c r="I17" s="13">
        <v>344</v>
      </c>
      <c r="J17" s="13">
        <v>1035</v>
      </c>
      <c r="K17" s="11">
        <f t="shared" si="4"/>
        <v>15795</v>
      </c>
    </row>
    <row r="18" spans="1:11" ht="17.25" customHeight="1">
      <c r="A18" s="14" t="s">
        <v>119</v>
      </c>
      <c r="B18" s="13">
        <v>164</v>
      </c>
      <c r="C18" s="13">
        <v>232</v>
      </c>
      <c r="D18" s="13">
        <v>219</v>
      </c>
      <c r="E18" s="13">
        <v>119</v>
      </c>
      <c r="F18" s="13">
        <v>201</v>
      </c>
      <c r="G18" s="13">
        <v>453</v>
      </c>
      <c r="H18" s="13">
        <v>136</v>
      </c>
      <c r="I18" s="13">
        <v>21</v>
      </c>
      <c r="J18" s="13">
        <v>80</v>
      </c>
      <c r="K18" s="11">
        <f t="shared" si="4"/>
        <v>1625</v>
      </c>
    </row>
    <row r="19" spans="1:11" ht="17.25" customHeight="1">
      <c r="A19" s="14" t="s">
        <v>120</v>
      </c>
      <c r="B19" s="13">
        <v>1863</v>
      </c>
      <c r="C19" s="13">
        <v>2780</v>
      </c>
      <c r="D19" s="13">
        <v>2719</v>
      </c>
      <c r="E19" s="13">
        <v>1413</v>
      </c>
      <c r="F19" s="13">
        <v>2484</v>
      </c>
      <c r="G19" s="13">
        <v>3438</v>
      </c>
      <c r="H19" s="13">
        <v>1245</v>
      </c>
      <c r="I19" s="13">
        <v>241</v>
      </c>
      <c r="J19" s="13">
        <v>1157</v>
      </c>
      <c r="K19" s="11">
        <f t="shared" si="4"/>
        <v>17340</v>
      </c>
    </row>
    <row r="20" spans="1:11" ht="17.25" customHeight="1">
      <c r="A20" s="16" t="s">
        <v>23</v>
      </c>
      <c r="B20" s="11">
        <f>+B21+B22+B23</f>
        <v>60642</v>
      </c>
      <c r="C20" s="11">
        <f aca="true" t="shared" si="6" ref="C20:J20">+C21+C22+C23</f>
        <v>74281</v>
      </c>
      <c r="D20" s="11">
        <f t="shared" si="6"/>
        <v>88484</v>
      </c>
      <c r="E20" s="11">
        <f t="shared" si="6"/>
        <v>45446</v>
      </c>
      <c r="F20" s="11">
        <f t="shared" si="6"/>
        <v>98316</v>
      </c>
      <c r="G20" s="11">
        <f t="shared" si="6"/>
        <v>163628</v>
      </c>
      <c r="H20" s="11">
        <f t="shared" si="6"/>
        <v>45666</v>
      </c>
      <c r="I20" s="11">
        <f t="shared" si="6"/>
        <v>9588</v>
      </c>
      <c r="J20" s="11">
        <f t="shared" si="6"/>
        <v>34805</v>
      </c>
      <c r="K20" s="11">
        <f t="shared" si="4"/>
        <v>620856</v>
      </c>
    </row>
    <row r="21" spans="1:12" ht="17.25" customHeight="1">
      <c r="A21" s="12" t="s">
        <v>24</v>
      </c>
      <c r="B21" s="13">
        <v>34675</v>
      </c>
      <c r="C21" s="13">
        <v>46056</v>
      </c>
      <c r="D21" s="13">
        <v>54420</v>
      </c>
      <c r="E21" s="13">
        <v>28577</v>
      </c>
      <c r="F21" s="13">
        <v>56973</v>
      </c>
      <c r="G21" s="13">
        <v>86536</v>
      </c>
      <c r="H21" s="13">
        <v>26532</v>
      </c>
      <c r="I21" s="13">
        <v>6447</v>
      </c>
      <c r="J21" s="13">
        <v>20928</v>
      </c>
      <c r="K21" s="11">
        <f t="shared" si="4"/>
        <v>361144</v>
      </c>
      <c r="L21" s="53"/>
    </row>
    <row r="22" spans="1:12" ht="17.25" customHeight="1">
      <c r="A22" s="12" t="s">
        <v>25</v>
      </c>
      <c r="B22" s="13">
        <v>21916</v>
      </c>
      <c r="C22" s="13">
        <v>23257</v>
      </c>
      <c r="D22" s="13">
        <v>28975</v>
      </c>
      <c r="E22" s="13">
        <v>14229</v>
      </c>
      <c r="F22" s="13">
        <v>35679</v>
      </c>
      <c r="G22" s="13">
        <v>69027</v>
      </c>
      <c r="H22" s="13">
        <v>16562</v>
      </c>
      <c r="I22" s="13">
        <v>2584</v>
      </c>
      <c r="J22" s="13">
        <v>11624</v>
      </c>
      <c r="K22" s="11">
        <f t="shared" si="4"/>
        <v>223853</v>
      </c>
      <c r="L22" s="53"/>
    </row>
    <row r="23" spans="1:11" ht="17.25" customHeight="1">
      <c r="A23" s="12" t="s">
        <v>26</v>
      </c>
      <c r="B23" s="13">
        <v>4051</v>
      </c>
      <c r="C23" s="13">
        <v>4968</v>
      </c>
      <c r="D23" s="13">
        <v>5089</v>
      </c>
      <c r="E23" s="13">
        <v>2640</v>
      </c>
      <c r="F23" s="13">
        <v>5664</v>
      </c>
      <c r="G23" s="13">
        <v>8065</v>
      </c>
      <c r="H23" s="13">
        <v>2572</v>
      </c>
      <c r="I23" s="13">
        <v>557</v>
      </c>
      <c r="J23" s="13">
        <v>2253</v>
      </c>
      <c r="K23" s="11">
        <f t="shared" si="4"/>
        <v>35859</v>
      </c>
    </row>
    <row r="24" spans="1:11" ht="17.25" customHeight="1">
      <c r="A24" s="16" t="s">
        <v>27</v>
      </c>
      <c r="B24" s="13">
        <v>18438</v>
      </c>
      <c r="C24" s="13">
        <v>30114</v>
      </c>
      <c r="D24" s="13">
        <v>36796</v>
      </c>
      <c r="E24" s="13">
        <v>18591</v>
      </c>
      <c r="F24" s="13">
        <v>26945</v>
      </c>
      <c r="G24" s="13">
        <v>29425</v>
      </c>
      <c r="H24" s="13">
        <v>11428</v>
      </c>
      <c r="I24" s="13">
        <v>4962</v>
      </c>
      <c r="J24" s="13">
        <v>18209</v>
      </c>
      <c r="K24" s="11">
        <f t="shared" si="4"/>
        <v>194908</v>
      </c>
    </row>
    <row r="25" spans="1:12" ht="17.25" customHeight="1">
      <c r="A25" s="12" t="s">
        <v>28</v>
      </c>
      <c r="B25" s="13">
        <v>11800</v>
      </c>
      <c r="C25" s="13">
        <v>19273</v>
      </c>
      <c r="D25" s="13">
        <v>23549</v>
      </c>
      <c r="E25" s="13">
        <v>11898</v>
      </c>
      <c r="F25" s="13">
        <v>17245</v>
      </c>
      <c r="G25" s="13">
        <v>18832</v>
      </c>
      <c r="H25" s="13">
        <v>7314</v>
      </c>
      <c r="I25" s="13">
        <v>3176</v>
      </c>
      <c r="J25" s="13">
        <v>11654</v>
      </c>
      <c r="K25" s="11">
        <f t="shared" si="4"/>
        <v>124741</v>
      </c>
      <c r="L25" s="53"/>
    </row>
    <row r="26" spans="1:12" ht="17.25" customHeight="1">
      <c r="A26" s="12" t="s">
        <v>29</v>
      </c>
      <c r="B26" s="13">
        <v>6638</v>
      </c>
      <c r="C26" s="13">
        <v>10841</v>
      </c>
      <c r="D26" s="13">
        <v>13247</v>
      </c>
      <c r="E26" s="13">
        <v>6693</v>
      </c>
      <c r="F26" s="13">
        <v>9700</v>
      </c>
      <c r="G26" s="13">
        <v>10593</v>
      </c>
      <c r="H26" s="13">
        <v>4114</v>
      </c>
      <c r="I26" s="13">
        <v>1786</v>
      </c>
      <c r="J26" s="13">
        <v>6555</v>
      </c>
      <c r="K26" s="11">
        <f t="shared" si="4"/>
        <v>70167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1890</v>
      </c>
      <c r="I27" s="11">
        <v>0</v>
      </c>
      <c r="J27" s="11">
        <v>0</v>
      </c>
      <c r="K27" s="11">
        <f t="shared" si="4"/>
        <v>1890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23939.98</v>
      </c>
      <c r="I35" s="19">
        <v>0</v>
      </c>
      <c r="J35" s="19">
        <v>0</v>
      </c>
      <c r="K35" s="23">
        <f>SUM(B35:J35)</f>
        <v>23939.98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473861.13</v>
      </c>
      <c r="C47" s="22">
        <f aca="true" t="shared" si="9" ref="C47:H47">+C48+C56</f>
        <v>746837.1599999999</v>
      </c>
      <c r="D47" s="22">
        <f t="shared" si="9"/>
        <v>924471.6</v>
      </c>
      <c r="E47" s="22">
        <f t="shared" si="9"/>
        <v>441571.54</v>
      </c>
      <c r="F47" s="22">
        <f t="shared" si="9"/>
        <v>718755.9</v>
      </c>
      <c r="G47" s="22">
        <f t="shared" si="9"/>
        <v>940220.97</v>
      </c>
      <c r="H47" s="22">
        <f t="shared" si="9"/>
        <v>429088.25</v>
      </c>
      <c r="I47" s="22">
        <f>+I48+I56</f>
        <v>140026.36</v>
      </c>
      <c r="J47" s="22">
        <f>+J48+J56</f>
        <v>342455.86000000004</v>
      </c>
      <c r="K47" s="22">
        <f>SUM(B47:J47)</f>
        <v>5157288.7700000005</v>
      </c>
    </row>
    <row r="48" spans="1:11" ht="17.25" customHeight="1">
      <c r="A48" s="16" t="s">
        <v>48</v>
      </c>
      <c r="B48" s="23">
        <f>SUM(B49:B55)</f>
        <v>456539.29</v>
      </c>
      <c r="C48" s="23">
        <f aca="true" t="shared" si="10" ref="C48:H48">SUM(C49:C55)</f>
        <v>724463.33</v>
      </c>
      <c r="D48" s="23">
        <f t="shared" si="10"/>
        <v>901610.46</v>
      </c>
      <c r="E48" s="23">
        <f t="shared" si="10"/>
        <v>420173.13</v>
      </c>
      <c r="F48" s="23">
        <f t="shared" si="10"/>
        <v>697816.27</v>
      </c>
      <c r="G48" s="23">
        <f t="shared" si="10"/>
        <v>912220.53</v>
      </c>
      <c r="H48" s="23">
        <f t="shared" si="10"/>
        <v>410841.77999999997</v>
      </c>
      <c r="I48" s="23">
        <f>SUM(I49:I55)</f>
        <v>140026.36</v>
      </c>
      <c r="J48" s="23">
        <f>SUM(J49:J55)</f>
        <v>329244.83</v>
      </c>
      <c r="K48" s="23">
        <f aca="true" t="shared" si="11" ref="K48:K56">SUM(B48:J48)</f>
        <v>4992935.98</v>
      </c>
    </row>
    <row r="49" spans="1:11" ht="17.25" customHeight="1">
      <c r="A49" s="35" t="s">
        <v>49</v>
      </c>
      <c r="B49" s="23">
        <f aca="true" t="shared" si="12" ref="B49:H49">ROUND(B30*B7,2)</f>
        <v>456539.29</v>
      </c>
      <c r="C49" s="23">
        <f t="shared" si="12"/>
        <v>722856.57</v>
      </c>
      <c r="D49" s="23">
        <f t="shared" si="12"/>
        <v>901610.46</v>
      </c>
      <c r="E49" s="23">
        <f t="shared" si="12"/>
        <v>420173.13</v>
      </c>
      <c r="F49" s="23">
        <f t="shared" si="12"/>
        <v>697816.27</v>
      </c>
      <c r="G49" s="23">
        <f t="shared" si="12"/>
        <v>912220.53</v>
      </c>
      <c r="H49" s="23">
        <f t="shared" si="12"/>
        <v>386901.8</v>
      </c>
      <c r="I49" s="23">
        <f>ROUND(I30*I7,2)</f>
        <v>140026.36</v>
      </c>
      <c r="J49" s="23">
        <f>ROUND(J30*J7,2)</f>
        <v>329244.83</v>
      </c>
      <c r="K49" s="23">
        <f t="shared" si="11"/>
        <v>4967389.24</v>
      </c>
    </row>
    <row r="50" spans="1:11" ht="17.25" customHeight="1">
      <c r="A50" s="35" t="s">
        <v>50</v>
      </c>
      <c r="B50" s="19">
        <v>0</v>
      </c>
      <c r="C50" s="23">
        <f>ROUND(C31*C7,2)</f>
        <v>1606.76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1606.76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23939.98</v>
      </c>
      <c r="I53" s="32">
        <f>+I35</f>
        <v>0</v>
      </c>
      <c r="J53" s="32">
        <f>+J35</f>
        <v>0</v>
      </c>
      <c r="K53" s="23">
        <f t="shared" si="11"/>
        <v>23939.98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-75672</v>
      </c>
      <c r="C60" s="36">
        <f t="shared" si="13"/>
        <v>-118675.13</v>
      </c>
      <c r="D60" s="36">
        <f t="shared" si="13"/>
        <v>-119984.43</v>
      </c>
      <c r="E60" s="36">
        <f t="shared" si="13"/>
        <v>-71516.04</v>
      </c>
      <c r="F60" s="36">
        <f t="shared" si="13"/>
        <v>-90228.43</v>
      </c>
      <c r="G60" s="36">
        <f t="shared" si="13"/>
        <v>-106131</v>
      </c>
      <c r="H60" s="36">
        <f t="shared" si="13"/>
        <v>-71901</v>
      </c>
      <c r="I60" s="36">
        <f t="shared" si="13"/>
        <v>-18631.57</v>
      </c>
      <c r="J60" s="36">
        <f t="shared" si="13"/>
        <v>-52593.96</v>
      </c>
      <c r="K60" s="36">
        <f>SUM(B60:J60)</f>
        <v>-725333.5599999999</v>
      </c>
    </row>
    <row r="61" spans="1:11" ht="18.75" customHeight="1">
      <c r="A61" s="16" t="s">
        <v>82</v>
      </c>
      <c r="B61" s="36">
        <f aca="true" t="shared" si="14" ref="B61:J61">B62+B63+B64+B65+B66+B67</f>
        <v>-75672</v>
      </c>
      <c r="C61" s="36">
        <f t="shared" si="14"/>
        <v>-118512</v>
      </c>
      <c r="D61" s="36">
        <f t="shared" si="14"/>
        <v>-118863</v>
      </c>
      <c r="E61" s="36">
        <f t="shared" si="14"/>
        <v>-67851</v>
      </c>
      <c r="F61" s="36">
        <f t="shared" si="14"/>
        <v>-89835</v>
      </c>
      <c r="G61" s="36">
        <f t="shared" si="14"/>
        <v>-106113</v>
      </c>
      <c r="H61" s="36">
        <f t="shared" si="14"/>
        <v>-71901</v>
      </c>
      <c r="I61" s="36">
        <f t="shared" si="14"/>
        <v>-14817</v>
      </c>
      <c r="J61" s="36">
        <f t="shared" si="14"/>
        <v>-46464</v>
      </c>
      <c r="K61" s="36">
        <f aca="true" t="shared" si="15" ref="K61:K92">SUM(B61:J61)</f>
        <v>-710028</v>
      </c>
    </row>
    <row r="62" spans="1:11" ht="18.75" customHeight="1">
      <c r="A62" s="12" t="s">
        <v>83</v>
      </c>
      <c r="B62" s="36">
        <f>-ROUND(B9*$D$3,2)</f>
        <v>-75672</v>
      </c>
      <c r="C62" s="36">
        <f aca="true" t="shared" si="16" ref="C62:J62">-ROUND(C9*$D$3,2)</f>
        <v>-118512</v>
      </c>
      <c r="D62" s="36">
        <f t="shared" si="16"/>
        <v>-118863</v>
      </c>
      <c r="E62" s="36">
        <f t="shared" si="16"/>
        <v>-67851</v>
      </c>
      <c r="F62" s="36">
        <f t="shared" si="16"/>
        <v>-89835</v>
      </c>
      <c r="G62" s="36">
        <f t="shared" si="16"/>
        <v>-106113</v>
      </c>
      <c r="H62" s="36">
        <f t="shared" si="16"/>
        <v>-71901</v>
      </c>
      <c r="I62" s="36">
        <f t="shared" si="16"/>
        <v>-14817</v>
      </c>
      <c r="J62" s="36">
        <f t="shared" si="16"/>
        <v>-46464</v>
      </c>
      <c r="K62" s="36">
        <f t="shared" si="15"/>
        <v>-710028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-1121.43</v>
      </c>
      <c r="E68" s="36">
        <f t="shared" si="17"/>
        <v>-3665.04</v>
      </c>
      <c r="F68" s="36">
        <f t="shared" si="17"/>
        <v>-393.43</v>
      </c>
      <c r="G68" s="36">
        <f t="shared" si="17"/>
        <v>-18</v>
      </c>
      <c r="H68" s="19">
        <v>0</v>
      </c>
      <c r="I68" s="36">
        <f t="shared" si="17"/>
        <v>-3814.5699999999997</v>
      </c>
      <c r="J68" s="36">
        <f t="shared" si="17"/>
        <v>-6129.96</v>
      </c>
      <c r="K68" s="36">
        <f t="shared" si="15"/>
        <v>-15305.560000000001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-1103.43</v>
      </c>
      <c r="E71" s="19">
        <v>0</v>
      </c>
      <c r="F71" s="36">
        <v>-393.43</v>
      </c>
      <c r="G71" s="19">
        <v>0</v>
      </c>
      <c r="H71" s="19">
        <v>0</v>
      </c>
      <c r="I71" s="48">
        <v>-2050.24</v>
      </c>
      <c r="J71" s="19">
        <v>0</v>
      </c>
      <c r="K71" s="36">
        <f t="shared" si="15"/>
        <v>-3547.1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-3665.04</v>
      </c>
      <c r="F92" s="19">
        <v>0</v>
      </c>
      <c r="G92" s="19">
        <v>0</v>
      </c>
      <c r="H92" s="19">
        <v>0</v>
      </c>
      <c r="I92" s="49">
        <v>-1764.33</v>
      </c>
      <c r="J92" s="49">
        <v>-6129.96</v>
      </c>
      <c r="K92" s="49">
        <f t="shared" si="15"/>
        <v>-11559.33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398189.13</v>
      </c>
      <c r="C97" s="24">
        <f t="shared" si="19"/>
        <v>628162.0299999999</v>
      </c>
      <c r="D97" s="24">
        <f t="shared" si="19"/>
        <v>804487.1699999999</v>
      </c>
      <c r="E97" s="24">
        <f t="shared" si="19"/>
        <v>370055.5</v>
      </c>
      <c r="F97" s="24">
        <f t="shared" si="19"/>
        <v>628527.47</v>
      </c>
      <c r="G97" s="24">
        <f t="shared" si="19"/>
        <v>834089.97</v>
      </c>
      <c r="H97" s="24">
        <f t="shared" si="19"/>
        <v>357187.25</v>
      </c>
      <c r="I97" s="24">
        <f>+I98+I99</f>
        <v>121394.78999999998</v>
      </c>
      <c r="J97" s="24">
        <f>+J98+J99</f>
        <v>289861.9</v>
      </c>
      <c r="K97" s="49">
        <f t="shared" si="18"/>
        <v>4431955.21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380867.29</v>
      </c>
      <c r="C98" s="24">
        <f t="shared" si="20"/>
        <v>605788.2</v>
      </c>
      <c r="D98" s="24">
        <f t="shared" si="20"/>
        <v>781626.0299999999</v>
      </c>
      <c r="E98" s="24">
        <f t="shared" si="20"/>
        <v>348657.09</v>
      </c>
      <c r="F98" s="24">
        <f t="shared" si="20"/>
        <v>607587.84</v>
      </c>
      <c r="G98" s="24">
        <f t="shared" si="20"/>
        <v>806089.53</v>
      </c>
      <c r="H98" s="24">
        <f t="shared" si="20"/>
        <v>338940.77999999997</v>
      </c>
      <c r="I98" s="24">
        <f t="shared" si="20"/>
        <v>121394.78999999998</v>
      </c>
      <c r="J98" s="24">
        <f t="shared" si="20"/>
        <v>276650.87</v>
      </c>
      <c r="K98" s="49">
        <f t="shared" si="18"/>
        <v>4267602.419999999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13211.03</v>
      </c>
      <c r="K99" s="49">
        <f t="shared" si="18"/>
        <v>164352.79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4431955.220000001</v>
      </c>
      <c r="L105" s="55"/>
    </row>
    <row r="106" spans="1:11" ht="18.75" customHeight="1">
      <c r="A106" s="26" t="s">
        <v>78</v>
      </c>
      <c r="B106" s="27">
        <v>51726.48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51726.48</v>
      </c>
    </row>
    <row r="107" spans="1:11" ht="18.75" customHeight="1">
      <c r="A107" s="26" t="s">
        <v>79</v>
      </c>
      <c r="B107" s="27">
        <v>346462.64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346462.64</v>
      </c>
    </row>
    <row r="108" spans="1:11" ht="18.75" customHeight="1">
      <c r="A108" s="26" t="s">
        <v>80</v>
      </c>
      <c r="B108" s="41">
        <v>0</v>
      </c>
      <c r="C108" s="27">
        <f>+C97</f>
        <v>628162.0299999999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628162.0299999999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804487.1699999999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804487.1699999999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370055.5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370055.5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119585.98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119585.98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222018.37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222018.37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286923.13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286923.13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244293.1</v>
      </c>
      <c r="H115" s="41">
        <v>0</v>
      </c>
      <c r="I115" s="41">
        <v>0</v>
      </c>
      <c r="J115" s="41">
        <v>0</v>
      </c>
      <c r="K115" s="42">
        <f t="shared" si="22"/>
        <v>244293.1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24760.33</v>
      </c>
      <c r="H116" s="41">
        <v>0</v>
      </c>
      <c r="I116" s="41">
        <v>0</v>
      </c>
      <c r="J116" s="41">
        <v>0</v>
      </c>
      <c r="K116" s="42">
        <f t="shared" si="22"/>
        <v>24760.33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135269.4</v>
      </c>
      <c r="H117" s="41">
        <v>0</v>
      </c>
      <c r="I117" s="41">
        <v>0</v>
      </c>
      <c r="J117" s="41">
        <v>0</v>
      </c>
      <c r="K117" s="42">
        <f t="shared" si="22"/>
        <v>135269.4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114820.93</v>
      </c>
      <c r="H118" s="41">
        <v>0</v>
      </c>
      <c r="I118" s="41">
        <v>0</v>
      </c>
      <c r="J118" s="41">
        <v>0</v>
      </c>
      <c r="K118" s="42">
        <f t="shared" si="22"/>
        <v>114820.93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314946.22</v>
      </c>
      <c r="H119" s="41">
        <v>0</v>
      </c>
      <c r="I119" s="41">
        <v>0</v>
      </c>
      <c r="J119" s="41">
        <v>0</v>
      </c>
      <c r="K119" s="42">
        <f t="shared" si="22"/>
        <v>314946.22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124265.61</v>
      </c>
      <c r="I120" s="41">
        <v>0</v>
      </c>
      <c r="J120" s="41">
        <v>0</v>
      </c>
      <c r="K120" s="42">
        <f t="shared" si="22"/>
        <v>124265.61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232921.64</v>
      </c>
      <c r="I121" s="41">
        <v>0</v>
      </c>
      <c r="J121" s="41">
        <v>0</v>
      </c>
      <c r="K121" s="42">
        <f t="shared" si="22"/>
        <v>232921.64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121394.79</v>
      </c>
      <c r="J122" s="41">
        <v>0</v>
      </c>
      <c r="K122" s="42">
        <f t="shared" si="22"/>
        <v>121394.79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289861.9</v>
      </c>
      <c r="K123" s="45">
        <f t="shared" si="22"/>
        <v>289861.9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2014-12-04T18:35:50Z</dcterms:modified>
  <cp:category/>
  <cp:version/>
  <cp:contentType/>
  <cp:contentStatus/>
</cp:coreProperties>
</file>