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<sst xmlns="http://schemas.openxmlformats.org/spreadsheetml/2006/main" count="127" uniqueCount="127">
  <si>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</si>
  <si>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</si>
  <si>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</si>
  <si>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</si>
  <si>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</si>
  <si>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</si>
  <si>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</si>
  <si>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</si>
  <si>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</si>
  <si>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</si>
  <si>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</si>
  <si>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</si>
  <si>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</si>
  <si>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</si>
  <si>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</si>
  <si>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</si>
  <si>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</si>
  <si>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</si>
  <si>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</si>
  <si>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</si>
  <si>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</si>
  <si>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</si>
  <si>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</si>
  <si>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</si>
  <si>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</si>
  <si>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</si>
  <si>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</si>
  <si>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</si>
  <si>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</si>
  <si>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</si>
  <si>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</si>
  <si>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</si>
  <si>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</si>
  <si>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</si>
  <si>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</si>
  <si>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</si>
  <si>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</si>
  <si>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</si>
  <si>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</si>
  <si>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</si>
  <si>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</si>
  <si>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</si>
  <si>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</si>
  <si>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</si>
  <si>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</si>
  <si>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</si>
  <si>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</si>
  <si>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</si>
  <si>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</si>
  <si>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</si>
  <si>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</si>
  <si>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</si>
  <si>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</si>
  <si>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</si>
  <si>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</si>
  <si>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</si>
  <si>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</si>
  <si>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</si>
  <si>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</si>
  <si>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</si>
  <si>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</si>
  <si>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</si>
  <si>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</si>
  <si>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</si>
  <si>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</si>
  <si>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</si>
  <si>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</si>
  <si>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</si>
  <si>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</si>
  <si>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</si>
  <si>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</si>
  <si>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</si>
  <si>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</si>
  <si>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</si>
  <si>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</si>
  <si>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</si>
  <si>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</si>
  <si>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</si>
  <si>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</si>
  <si>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</si>
  <si>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</si>
  <si>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</si>
  <si>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</si>
  <si>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</si>
  <si>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</si>
  <si>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</si>
  <si>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</si>
  <si>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</si>
  <si>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</si>
  <si>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</si>
  <si>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</si>
  <si>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</si>
  <si>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</si>
  <si>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</si>
  <si>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</si>
  <si>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</si>
  <si>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</si>
  <si>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</si>
  <si>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</si>
  <si>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</si>
  <si>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</si>
  <si>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</si>
  <si>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</si>
  <si>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</si>
  <si>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</si>
  <si>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</si>
  <si>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</si>
  <si>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</si>
  <si>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</si>
  <si>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</si>
  <si>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</si>
  <si>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</si>
  <si>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</si>
  <si>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</si>
  <si>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</si>
  <si>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</si>
  <si>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</si>
  <si>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</si>
  <si>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</si>
  <si>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</si>
  <si>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</si>
  <si>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</si>
  <si>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</si>
  <si>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</si>
  <si>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</si>
  <si>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</si>
  <si>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29/11/14 - VENCIMENTO 05/12/14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</si>
</sst>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346895</v>
      </c>
      <c r="C7" s="9">
        <f t="shared" si="0"/>
        <v>479971</v>
      </c>
      <c r="D7" s="9">
        <f t="shared" si="0"/>
        <v>564959</v>
      </c>
      <c r="E7" s="9">
        <f t="shared" si="0"/>
        <v>307688</v>
      </c>
      <c r="F7" s="9">
        <f t="shared" si="0"/>
        <v>472975</v>
      </c>
      <c r="G7" s="9">
        <f t="shared" si="0"/>
        <v>707642</v>
      </c>
      <c r="H7" s="9">
        <f t="shared" si="0"/>
        <v>294995</v>
      </c>
      <c r="I7" s="9">
        <f t="shared" si="0"/>
        <v>68882</v>
      </c>
      <c r="J7" s="9">
        <f t="shared" si="0"/>
        <v>209265</v>
      </c>
      <c r="K7" s="9">
        <f t="shared" si="0"/>
        <v>3453272</v>
      </c>
      <c r="L7" s="53"/>
    </row>
    <row r="8" spans="1:11" ht="17.25" customHeight="1">
      <c r="A8" s="10" t="s">
        <v>121</v>
      </c>
      <c r="B8" s="11">
        <f>B9+B12+B16</f>
        <v>209878</v>
      </c>
      <c r="C8" s="11">
        <f aca="true" t="shared" si="1" ref="C8:J8">C9+C12+C16</f>
        <v>298673</v>
      </c>
      <c r="D8" s="11">
        <f t="shared" si="1"/>
        <v>334359</v>
      </c>
      <c r="E8" s="11">
        <f t="shared" si="1"/>
        <v>187214</v>
      </c>
      <c r="F8" s="11">
        <f t="shared" si="1"/>
        <v>266314</v>
      </c>
      <c r="G8" s="11">
        <f t="shared" si="1"/>
        <v>387084</v>
      </c>
      <c r="H8" s="11">
        <f t="shared" si="1"/>
        <v>186747</v>
      </c>
      <c r="I8" s="11">
        <f t="shared" si="1"/>
        <v>38314</v>
      </c>
      <c r="J8" s="11">
        <f t="shared" si="1"/>
        <v>121964</v>
      </c>
      <c r="K8" s="11">
        <f>SUM(B8:J8)</f>
        <v>2030547</v>
      </c>
    </row>
    <row r="9" spans="1:11" ht="17.25" customHeight="1">
      <c r="A9" s="15" t="s">
        <v>17</v>
      </c>
      <c r="B9" s="13">
        <f>+B10+B11</f>
        <v>42333</v>
      </c>
      <c r="C9" s="13">
        <f aca="true" t="shared" si="2" ref="C9:J9">+C10+C11</f>
        <v>65018</v>
      </c>
      <c r="D9" s="13">
        <f t="shared" si="2"/>
        <v>67056</v>
      </c>
      <c r="E9" s="13">
        <f t="shared" si="2"/>
        <v>38222</v>
      </c>
      <c r="F9" s="13">
        <f t="shared" si="2"/>
        <v>45213</v>
      </c>
      <c r="G9" s="13">
        <f t="shared" si="2"/>
        <v>50815</v>
      </c>
      <c r="H9" s="13">
        <f t="shared" si="2"/>
        <v>42581</v>
      </c>
      <c r="I9" s="13">
        <f t="shared" si="2"/>
        <v>9469</v>
      </c>
      <c r="J9" s="13">
        <f t="shared" si="2"/>
        <v>20941</v>
      </c>
      <c r="K9" s="11">
        <f>SUM(B9:J9)</f>
        <v>381648</v>
      </c>
    </row>
    <row r="10" spans="1:11" ht="17.25" customHeight="1">
      <c r="A10" s="30" t="s">
        <v>18</v>
      </c>
      <c r="B10" s="13">
        <v>42333</v>
      </c>
      <c r="C10" s="13">
        <v>65018</v>
      </c>
      <c r="D10" s="13">
        <v>67056</v>
      </c>
      <c r="E10" s="13">
        <v>38222</v>
      </c>
      <c r="F10" s="13">
        <v>45213</v>
      </c>
      <c r="G10" s="13">
        <v>50815</v>
      </c>
      <c r="H10" s="13">
        <v>42581</v>
      </c>
      <c r="I10" s="13">
        <v>9469</v>
      </c>
      <c r="J10" s="13">
        <v>20941</v>
      </c>
      <c r="K10" s="11">
        <f>SUM(B10:J10)</f>
        <v>381648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161267</v>
      </c>
      <c r="C12" s="17">
        <f t="shared" si="3"/>
        <v>224417</v>
      </c>
      <c r="D12" s="17">
        <f t="shared" si="3"/>
        <v>257834</v>
      </c>
      <c r="E12" s="17">
        <f t="shared" si="3"/>
        <v>143821</v>
      </c>
      <c r="F12" s="17">
        <f t="shared" si="3"/>
        <v>212771</v>
      </c>
      <c r="G12" s="17">
        <f t="shared" si="3"/>
        <v>324323</v>
      </c>
      <c r="H12" s="17">
        <f t="shared" si="3"/>
        <v>139185</v>
      </c>
      <c r="I12" s="17">
        <f t="shared" si="3"/>
        <v>27646</v>
      </c>
      <c r="J12" s="17">
        <f t="shared" si="3"/>
        <v>97473</v>
      </c>
      <c r="K12" s="11">
        <f aca="true" t="shared" si="4" ref="K12:K27">SUM(B12:J12)</f>
        <v>1588737</v>
      </c>
    </row>
    <row r="13" spans="1:13" ht="17.25" customHeight="1">
      <c r="A13" s="14" t="s">
        <v>20</v>
      </c>
      <c r="B13" s="13">
        <v>78644</v>
      </c>
      <c r="C13" s="13">
        <v>115957</v>
      </c>
      <c r="D13" s="13">
        <v>135074</v>
      </c>
      <c r="E13" s="13">
        <v>75253</v>
      </c>
      <c r="F13" s="13">
        <v>107384</v>
      </c>
      <c r="G13" s="13">
        <v>156243</v>
      </c>
      <c r="H13" s="13">
        <v>65562</v>
      </c>
      <c r="I13" s="13">
        <v>15332</v>
      </c>
      <c r="J13" s="13">
        <v>51276</v>
      </c>
      <c r="K13" s="11">
        <f t="shared" si="4"/>
        <v>800725</v>
      </c>
      <c r="L13" s="53"/>
      <c r="M13" s="54"/>
    </row>
    <row r="14" spans="1:12" ht="17.25" customHeight="1">
      <c r="A14" s="14" t="s">
        <v>21</v>
      </c>
      <c r="B14" s="13">
        <v>68278</v>
      </c>
      <c r="C14" s="13">
        <v>87370</v>
      </c>
      <c r="D14" s="13">
        <v>100919</v>
      </c>
      <c r="E14" s="13">
        <v>56642</v>
      </c>
      <c r="F14" s="13">
        <v>87934</v>
      </c>
      <c r="G14" s="13">
        <v>146239</v>
      </c>
      <c r="H14" s="13">
        <v>61553</v>
      </c>
      <c r="I14" s="13">
        <v>9616</v>
      </c>
      <c r="J14" s="13">
        <v>37937</v>
      </c>
      <c r="K14" s="11">
        <f t="shared" si="4"/>
        <v>656488</v>
      </c>
      <c r="L14" s="53"/>
    </row>
    <row r="15" spans="1:11" ht="17.25" customHeight="1">
      <c r="A15" s="14" t="s">
        <v>22</v>
      </c>
      <c r="B15" s="13">
        <v>14345</v>
      </c>
      <c r="C15" s="13">
        <v>21090</v>
      </c>
      <c r="D15" s="13">
        <v>21841</v>
      </c>
      <c r="E15" s="13">
        <v>11926</v>
      </c>
      <c r="F15" s="13">
        <v>17453</v>
      </c>
      <c r="G15" s="13">
        <v>21841</v>
      </c>
      <c r="H15" s="13">
        <v>12070</v>
      </c>
      <c r="I15" s="13">
        <v>2698</v>
      </c>
      <c r="J15" s="13">
        <v>8260</v>
      </c>
      <c r="K15" s="11">
        <f t="shared" si="4"/>
        <v>131524</v>
      </c>
    </row>
    <row r="16" spans="1:11" ht="17.25" customHeight="1">
      <c r="A16" s="15" t="s">
        <v>117</v>
      </c>
      <c r="B16" s="13">
        <f>B17+B18+B19</f>
        <v>6278</v>
      </c>
      <c r="C16" s="13">
        <f aca="true" t="shared" si="5" ref="C16:J16">C17+C18+C19</f>
        <v>9238</v>
      </c>
      <c r="D16" s="13">
        <f t="shared" si="5"/>
        <v>9469</v>
      </c>
      <c r="E16" s="13">
        <f t="shared" si="5"/>
        <v>5171</v>
      </c>
      <c r="F16" s="13">
        <f t="shared" si="5"/>
        <v>8330</v>
      </c>
      <c r="G16" s="13">
        <f t="shared" si="5"/>
        <v>11946</v>
      </c>
      <c r="H16" s="13">
        <f t="shared" si="5"/>
        <v>4981</v>
      </c>
      <c r="I16" s="13">
        <f t="shared" si="5"/>
        <v>1199</v>
      </c>
      <c r="J16" s="13">
        <f t="shared" si="5"/>
        <v>3550</v>
      </c>
      <c r="K16" s="11">
        <f t="shared" si="4"/>
        <v>60162</v>
      </c>
    </row>
    <row r="17" spans="1:11" ht="17.25" customHeight="1">
      <c r="A17" s="14" t="s">
        <v>118</v>
      </c>
      <c r="B17" s="13">
        <v>2546</v>
      </c>
      <c r="C17" s="13">
        <v>3890</v>
      </c>
      <c r="D17" s="13">
        <v>3836</v>
      </c>
      <c r="E17" s="13">
        <v>2405</v>
      </c>
      <c r="F17" s="13">
        <v>3593</v>
      </c>
      <c r="G17" s="13">
        <v>5407</v>
      </c>
      <c r="H17" s="13">
        <v>2366</v>
      </c>
      <c r="I17" s="13">
        <v>568</v>
      </c>
      <c r="J17" s="13">
        <v>1487</v>
      </c>
      <c r="K17" s="11">
        <f t="shared" si="4"/>
        <v>26098</v>
      </c>
    </row>
    <row r="18" spans="1:11" ht="17.25" customHeight="1">
      <c r="A18" s="14" t="s">
        <v>119</v>
      </c>
      <c r="B18" s="13">
        <v>256</v>
      </c>
      <c r="C18" s="13">
        <v>375</v>
      </c>
      <c r="D18" s="13">
        <v>368</v>
      </c>
      <c r="E18" s="13">
        <v>238</v>
      </c>
      <c r="F18" s="13">
        <v>356</v>
      </c>
      <c r="G18" s="13">
        <v>697</v>
      </c>
      <c r="H18" s="13">
        <v>234</v>
      </c>
      <c r="I18" s="13">
        <v>44</v>
      </c>
      <c r="J18" s="13">
        <v>155</v>
      </c>
      <c r="K18" s="11">
        <f t="shared" si="4"/>
        <v>2723</v>
      </c>
    </row>
    <row r="19" spans="1:11" ht="17.25" customHeight="1">
      <c r="A19" s="14" t="s">
        <v>120</v>
      </c>
      <c r="B19" s="13">
        <v>3476</v>
      </c>
      <c r="C19" s="13">
        <v>4973</v>
      </c>
      <c r="D19" s="13">
        <v>5265</v>
      </c>
      <c r="E19" s="13">
        <v>2528</v>
      </c>
      <c r="F19" s="13">
        <v>4381</v>
      </c>
      <c r="G19" s="13">
        <v>5842</v>
      </c>
      <c r="H19" s="13">
        <v>2381</v>
      </c>
      <c r="I19" s="13">
        <v>587</v>
      </c>
      <c r="J19" s="13">
        <v>1908</v>
      </c>
      <c r="K19" s="11">
        <f t="shared" si="4"/>
        <v>31341</v>
      </c>
    </row>
    <row r="20" spans="1:11" ht="17.25" customHeight="1">
      <c r="A20" s="16" t="s">
        <v>23</v>
      </c>
      <c r="B20" s="11">
        <f>+B21+B22+B23</f>
        <v>106513</v>
      </c>
      <c r="C20" s="11">
        <f aca="true" t="shared" si="6" ref="C20:J20">+C21+C22+C23</f>
        <v>132933</v>
      </c>
      <c r="D20" s="11">
        <f t="shared" si="6"/>
        <v>168145</v>
      </c>
      <c r="E20" s="11">
        <f t="shared" si="6"/>
        <v>88521</v>
      </c>
      <c r="F20" s="11">
        <f t="shared" si="6"/>
        <v>164256</v>
      </c>
      <c r="G20" s="11">
        <f t="shared" si="6"/>
        <v>274762</v>
      </c>
      <c r="H20" s="11">
        <f t="shared" si="6"/>
        <v>85127</v>
      </c>
      <c r="I20" s="11">
        <f t="shared" si="6"/>
        <v>20989</v>
      </c>
      <c r="J20" s="11">
        <f t="shared" si="6"/>
        <v>59654</v>
      </c>
      <c r="K20" s="11">
        <f t="shared" si="4"/>
        <v>1100900</v>
      </c>
    </row>
    <row r="21" spans="1:12" ht="17.25" customHeight="1">
      <c r="A21" s="12" t="s">
        <v>24</v>
      </c>
      <c r="B21" s="13">
        <v>57913</v>
      </c>
      <c r="C21" s="13">
        <v>78566</v>
      </c>
      <c r="D21" s="13">
        <v>99772</v>
      </c>
      <c r="E21" s="13">
        <v>52468</v>
      </c>
      <c r="F21" s="13">
        <v>91472</v>
      </c>
      <c r="G21" s="13">
        <v>142532</v>
      </c>
      <c r="H21" s="13">
        <v>47491</v>
      </c>
      <c r="I21" s="13">
        <v>12948</v>
      </c>
      <c r="J21" s="13">
        <v>34424</v>
      </c>
      <c r="K21" s="11">
        <f t="shared" si="4"/>
        <v>617586</v>
      </c>
      <c r="L21" s="53"/>
    </row>
    <row r="22" spans="1:12" ht="17.25" customHeight="1">
      <c r="A22" s="12" t="s">
        <v>25</v>
      </c>
      <c r="B22" s="13">
        <v>40478</v>
      </c>
      <c r="C22" s="13">
        <v>44187</v>
      </c>
      <c r="D22" s="13">
        <v>56773</v>
      </c>
      <c r="E22" s="13">
        <v>30396</v>
      </c>
      <c r="F22" s="13">
        <v>61361</v>
      </c>
      <c r="G22" s="13">
        <v>116328</v>
      </c>
      <c r="H22" s="13">
        <v>31948</v>
      </c>
      <c r="I22" s="13">
        <v>6479</v>
      </c>
      <c r="J22" s="13">
        <v>20719</v>
      </c>
      <c r="K22" s="11">
        <f t="shared" si="4"/>
        <v>408669</v>
      </c>
      <c r="L22" s="53"/>
    </row>
    <row r="23" spans="1:11" ht="17.25" customHeight="1">
      <c r="A23" s="12" t="s">
        <v>26</v>
      </c>
      <c r="B23" s="13">
        <v>8122</v>
      </c>
      <c r="C23" s="13">
        <v>10180</v>
      </c>
      <c r="D23" s="13">
        <v>11600</v>
      </c>
      <c r="E23" s="13">
        <v>5657</v>
      </c>
      <c r="F23" s="13">
        <v>11423</v>
      </c>
      <c r="G23" s="13">
        <v>15902</v>
      </c>
      <c r="H23" s="13">
        <v>5688</v>
      </c>
      <c r="I23" s="13">
        <v>1562</v>
      </c>
      <c r="J23" s="13">
        <v>4511</v>
      </c>
      <c r="K23" s="11">
        <f t="shared" si="4"/>
        <v>74645</v>
      </c>
    </row>
    <row r="24" spans="1:11" ht="17.25" customHeight="1">
      <c r="A24" s="16" t="s">
        <v>27</v>
      </c>
      <c r="B24" s="13">
        <v>30504</v>
      </c>
      <c r="C24" s="13">
        <v>48365</v>
      </c>
      <c r="D24" s="13">
        <v>62455</v>
      </c>
      <c r="E24" s="13">
        <v>31953</v>
      </c>
      <c r="F24" s="13">
        <v>42405</v>
      </c>
      <c r="G24" s="13">
        <v>45796</v>
      </c>
      <c r="H24" s="13">
        <v>20798</v>
      </c>
      <c r="I24" s="13">
        <v>9579</v>
      </c>
      <c r="J24" s="13">
        <v>27647</v>
      </c>
      <c r="K24" s="11">
        <f t="shared" si="4"/>
        <v>319502</v>
      </c>
    </row>
    <row r="25" spans="1:12" ht="17.25" customHeight="1">
      <c r="A25" s="12" t="s">
        <v>28</v>
      </c>
      <c r="B25" s="13">
        <v>19523</v>
      </c>
      <c r="C25" s="13">
        <v>30954</v>
      </c>
      <c r="D25" s="13">
        <v>39971</v>
      </c>
      <c r="E25" s="13">
        <v>20450</v>
      </c>
      <c r="F25" s="13">
        <v>27139</v>
      </c>
      <c r="G25" s="13">
        <v>29309</v>
      </c>
      <c r="H25" s="13">
        <v>13311</v>
      </c>
      <c r="I25" s="13">
        <v>6131</v>
      </c>
      <c r="J25" s="13">
        <v>17694</v>
      </c>
      <c r="K25" s="11">
        <f t="shared" si="4"/>
        <v>204482</v>
      </c>
      <c r="L25" s="53"/>
    </row>
    <row r="26" spans="1:12" ht="17.25" customHeight="1">
      <c r="A26" s="12" t="s">
        <v>29</v>
      </c>
      <c r="B26" s="13">
        <v>10981</v>
      </c>
      <c r="C26" s="13">
        <v>17411</v>
      </c>
      <c r="D26" s="13">
        <v>22484</v>
      </c>
      <c r="E26" s="13">
        <v>11503</v>
      </c>
      <c r="F26" s="13">
        <v>15266</v>
      </c>
      <c r="G26" s="13">
        <v>16487</v>
      </c>
      <c r="H26" s="13">
        <v>7487</v>
      </c>
      <c r="I26" s="13">
        <v>3448</v>
      </c>
      <c r="J26" s="13">
        <v>9953</v>
      </c>
      <c r="K26" s="11">
        <f t="shared" si="4"/>
        <v>115020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2323</v>
      </c>
      <c r="I27" s="11">
        <v>0</v>
      </c>
      <c r="J27" s="11">
        <v>0</v>
      </c>
      <c r="K27" s="11">
        <f t="shared" si="4"/>
        <v>2323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22848.44</v>
      </c>
      <c r="I35" s="19">
        <v>0</v>
      </c>
      <c r="J35" s="19">
        <v>0</v>
      </c>
      <c r="K35" s="23">
        <f>SUM(B35:J35)</f>
        <v>22848.44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854622.2999999999</v>
      </c>
      <c r="C47" s="22">
        <f aca="true" t="shared" si="9" ref="C47:H47">+C48+C56</f>
        <v>1343784.87</v>
      </c>
      <c r="D47" s="22">
        <f t="shared" si="9"/>
        <v>1773951.5599999998</v>
      </c>
      <c r="E47" s="22">
        <f t="shared" si="9"/>
        <v>832463.98</v>
      </c>
      <c r="F47" s="22">
        <f t="shared" si="9"/>
        <v>1231282.66</v>
      </c>
      <c r="G47" s="22">
        <f t="shared" si="9"/>
        <v>1585803.54</v>
      </c>
      <c r="H47" s="22">
        <f t="shared" si="9"/>
        <v>785721.2899999999</v>
      </c>
      <c r="I47" s="22">
        <f>+I48+I56</f>
        <v>308639.58</v>
      </c>
      <c r="J47" s="22">
        <f>+J48+J56</f>
        <v>569165.36</v>
      </c>
      <c r="K47" s="22">
        <f>SUM(B47:J47)</f>
        <v>9285435.139999999</v>
      </c>
    </row>
    <row r="48" spans="1:11" ht="17.25" customHeight="1">
      <c r="A48" s="16" t="s">
        <v>48</v>
      </c>
      <c r="B48" s="23">
        <f>SUM(B49:B55)</f>
        <v>837300.46</v>
      </c>
      <c r="C48" s="23">
        <f aca="true" t="shared" si="10" ref="C48:H48">SUM(C49:C55)</f>
        <v>1321411.04</v>
      </c>
      <c r="D48" s="23">
        <f t="shared" si="10"/>
        <v>1751090.42</v>
      </c>
      <c r="E48" s="23">
        <f t="shared" si="10"/>
        <v>811065.57</v>
      </c>
      <c r="F48" s="23">
        <f t="shared" si="10"/>
        <v>1210343.03</v>
      </c>
      <c r="G48" s="23">
        <f t="shared" si="10"/>
        <v>1557803.1</v>
      </c>
      <c r="H48" s="23">
        <f t="shared" si="10"/>
        <v>767474.82</v>
      </c>
      <c r="I48" s="23">
        <f>SUM(I49:I55)</f>
        <v>308639.58</v>
      </c>
      <c r="J48" s="23">
        <f>SUM(J49:J55)</f>
        <v>555954.33</v>
      </c>
      <c r="K48" s="23">
        <f aca="true" t="shared" si="11" ref="K48:K56">SUM(B48:J48)</f>
        <v>9121082.350000001</v>
      </c>
    </row>
    <row r="49" spans="1:11" ht="17.25" customHeight="1">
      <c r="A49" s="35" t="s">
        <v>49</v>
      </c>
      <c r="B49" s="23">
        <f aca="true" t="shared" si="12" ref="B49:H49">ROUND(B30*B7,2)</f>
        <v>837300.46</v>
      </c>
      <c r="C49" s="23">
        <f t="shared" si="12"/>
        <v>1318480.34</v>
      </c>
      <c r="D49" s="23">
        <f t="shared" si="12"/>
        <v>1751090.42</v>
      </c>
      <c r="E49" s="23">
        <f t="shared" si="12"/>
        <v>811065.57</v>
      </c>
      <c r="F49" s="23">
        <f t="shared" si="12"/>
        <v>1210343.03</v>
      </c>
      <c r="G49" s="23">
        <f t="shared" si="12"/>
        <v>1557803.1</v>
      </c>
      <c r="H49" s="23">
        <f t="shared" si="12"/>
        <v>744626.38</v>
      </c>
      <c r="I49" s="23">
        <f>ROUND(I30*I7,2)</f>
        <v>308639.58</v>
      </c>
      <c r="J49" s="23">
        <f>ROUND(J30*J7,2)</f>
        <v>555954.33</v>
      </c>
      <c r="K49" s="23">
        <f t="shared" si="11"/>
        <v>9095303.209999999</v>
      </c>
    </row>
    <row r="50" spans="1:11" ht="17.25" customHeight="1">
      <c r="A50" s="35" t="s">
        <v>50</v>
      </c>
      <c r="B50" s="19">
        <v>0</v>
      </c>
      <c r="C50" s="23">
        <f>ROUND(C31*C7,2)</f>
        <v>2930.7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2930.7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22848.44</v>
      </c>
      <c r="I53" s="32">
        <f>+I35</f>
        <v>0</v>
      </c>
      <c r="J53" s="32">
        <f>+J35</f>
        <v>0</v>
      </c>
      <c r="K53" s="23">
        <f t="shared" si="11"/>
        <v>22848.44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-126999</v>
      </c>
      <c r="C60" s="36">
        <f t="shared" si="13"/>
        <v>-195217.13</v>
      </c>
      <c r="D60" s="36">
        <f t="shared" si="13"/>
        <v>-202289.33</v>
      </c>
      <c r="E60" s="36">
        <f t="shared" si="13"/>
        <v>-121575.45</v>
      </c>
      <c r="F60" s="36">
        <f t="shared" si="13"/>
        <v>-136032.33</v>
      </c>
      <c r="G60" s="36">
        <f t="shared" si="13"/>
        <v>-152463</v>
      </c>
      <c r="H60" s="36">
        <f t="shared" si="13"/>
        <v>-127743</v>
      </c>
      <c r="I60" s="36">
        <f t="shared" si="13"/>
        <v>-34345.979999999996</v>
      </c>
      <c r="J60" s="36">
        <f t="shared" si="13"/>
        <v>-73011.06</v>
      </c>
      <c r="K60" s="36">
        <f>SUM(B60:J60)</f>
        <v>-1169676.2799999998</v>
      </c>
    </row>
    <row r="61" spans="1:11" ht="18.75" customHeight="1">
      <c r="A61" s="16" t="s">
        <v>82</v>
      </c>
      <c r="B61" s="36">
        <f aca="true" t="shared" si="14" ref="B61:J61">B62+B63+B64+B65+B66+B67</f>
        <v>-126999</v>
      </c>
      <c r="C61" s="36">
        <f t="shared" si="14"/>
        <v>-195054</v>
      </c>
      <c r="D61" s="36">
        <f t="shared" si="14"/>
        <v>-201168</v>
      </c>
      <c r="E61" s="36">
        <f t="shared" si="14"/>
        <v>-114666</v>
      </c>
      <c r="F61" s="36">
        <f t="shared" si="14"/>
        <v>-135639</v>
      </c>
      <c r="G61" s="36">
        <f t="shared" si="14"/>
        <v>-152445</v>
      </c>
      <c r="H61" s="36">
        <f t="shared" si="14"/>
        <v>-127743</v>
      </c>
      <c r="I61" s="36">
        <f t="shared" si="14"/>
        <v>-28407</v>
      </c>
      <c r="J61" s="36">
        <f t="shared" si="14"/>
        <v>-62823</v>
      </c>
      <c r="K61" s="36">
        <f aca="true" t="shared" si="15" ref="K61:K92">SUM(B61:J61)</f>
        <v>-1144944</v>
      </c>
    </row>
    <row r="62" spans="1:11" ht="18.75" customHeight="1">
      <c r="A62" s="12" t="s">
        <v>83</v>
      </c>
      <c r="B62" s="36">
        <f>-ROUND(B9*$D$3,2)</f>
        <v>-126999</v>
      </c>
      <c r="C62" s="36">
        <f aca="true" t="shared" si="16" ref="C62:J62">-ROUND(C9*$D$3,2)</f>
        <v>-195054</v>
      </c>
      <c r="D62" s="36">
        <f t="shared" si="16"/>
        <v>-201168</v>
      </c>
      <c r="E62" s="36">
        <f t="shared" si="16"/>
        <v>-114666</v>
      </c>
      <c r="F62" s="36">
        <f t="shared" si="16"/>
        <v>-135639</v>
      </c>
      <c r="G62" s="36">
        <f t="shared" si="16"/>
        <v>-152445</v>
      </c>
      <c r="H62" s="36">
        <f t="shared" si="16"/>
        <v>-127743</v>
      </c>
      <c r="I62" s="36">
        <f t="shared" si="16"/>
        <v>-28407</v>
      </c>
      <c r="J62" s="36">
        <f t="shared" si="16"/>
        <v>-62823</v>
      </c>
      <c r="K62" s="36">
        <f t="shared" si="15"/>
        <v>-1144944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-6909.45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-5938.98</v>
      </c>
      <c r="J68" s="36">
        <f t="shared" si="17"/>
        <v>-10188.06</v>
      </c>
      <c r="K68" s="36">
        <f t="shared" si="15"/>
        <v>-24732.28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-6909.45</v>
      </c>
      <c r="F92" s="19">
        <v>0</v>
      </c>
      <c r="G92" s="19">
        <v>0</v>
      </c>
      <c r="H92" s="19">
        <v>0</v>
      </c>
      <c r="I92" s="49">
        <v>-3888.86</v>
      </c>
      <c r="J92" s="49">
        <v>-10188.06</v>
      </c>
      <c r="K92" s="49">
        <f t="shared" si="15"/>
        <v>-20986.37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727623.2999999999</v>
      </c>
      <c r="C97" s="24">
        <f t="shared" si="19"/>
        <v>1148567.7400000002</v>
      </c>
      <c r="D97" s="24">
        <f t="shared" si="19"/>
        <v>1571662.2299999997</v>
      </c>
      <c r="E97" s="24">
        <f t="shared" si="19"/>
        <v>710888.53</v>
      </c>
      <c r="F97" s="24">
        <f t="shared" si="19"/>
        <v>1095250.3299999998</v>
      </c>
      <c r="G97" s="24">
        <f t="shared" si="19"/>
        <v>1433340.54</v>
      </c>
      <c r="H97" s="24">
        <f t="shared" si="19"/>
        <v>657978.2899999999</v>
      </c>
      <c r="I97" s="24">
        <f>+I98+I99</f>
        <v>274293.60000000003</v>
      </c>
      <c r="J97" s="24">
        <f>+J98+J99</f>
        <v>496154.3</v>
      </c>
      <c r="K97" s="49">
        <f t="shared" si="18"/>
        <v>8115758.859999999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710301.46</v>
      </c>
      <c r="C98" s="24">
        <f t="shared" si="20"/>
        <v>1126193.9100000001</v>
      </c>
      <c r="D98" s="24">
        <f t="shared" si="20"/>
        <v>1548801.0899999999</v>
      </c>
      <c r="E98" s="24">
        <f t="shared" si="20"/>
        <v>689490.12</v>
      </c>
      <c r="F98" s="24">
        <f t="shared" si="20"/>
        <v>1074310.7</v>
      </c>
      <c r="G98" s="24">
        <f t="shared" si="20"/>
        <v>1405340.1</v>
      </c>
      <c r="H98" s="24">
        <f t="shared" si="20"/>
        <v>639731.82</v>
      </c>
      <c r="I98" s="24">
        <f t="shared" si="20"/>
        <v>274293.60000000003</v>
      </c>
      <c r="J98" s="24">
        <f t="shared" si="20"/>
        <v>482943.26999999996</v>
      </c>
      <c r="K98" s="49">
        <f t="shared" si="18"/>
        <v>7951406.07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8115758.85</v>
      </c>
      <c r="L105" s="55"/>
    </row>
    <row r="106" spans="1:11" ht="18.75" customHeight="1">
      <c r="A106" s="26" t="s">
        <v>78</v>
      </c>
      <c r="B106" s="27">
        <v>94552.92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94552.92</v>
      </c>
    </row>
    <row r="107" spans="1:11" ht="18.75" customHeight="1">
      <c r="A107" s="26" t="s">
        <v>79</v>
      </c>
      <c r="B107" s="27">
        <v>633070.38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633070.38</v>
      </c>
    </row>
    <row r="108" spans="1:11" ht="18.75" customHeight="1">
      <c r="A108" s="26" t="s">
        <v>80</v>
      </c>
      <c r="B108" s="41">
        <v>0</v>
      </c>
      <c r="C108" s="27">
        <f>+C97</f>
        <v>1148567.7400000002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1148567.7400000002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1571662.2299999997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1571662.2299999997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710888.53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710888.53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208730.04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208730.04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386071.45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386071.45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500448.83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500448.83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452905.2</v>
      </c>
      <c r="H115" s="41">
        <v>0</v>
      </c>
      <c r="I115" s="41">
        <v>0</v>
      </c>
      <c r="J115" s="41">
        <v>0</v>
      </c>
      <c r="K115" s="42">
        <f t="shared" si="22"/>
        <v>452905.2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36748.14</v>
      </c>
      <c r="H116" s="41">
        <v>0</v>
      </c>
      <c r="I116" s="41">
        <v>0</v>
      </c>
      <c r="J116" s="41">
        <v>0</v>
      </c>
      <c r="K116" s="42">
        <f t="shared" si="22"/>
        <v>36748.14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227013.99</v>
      </c>
      <c r="H117" s="41">
        <v>0</v>
      </c>
      <c r="I117" s="41">
        <v>0</v>
      </c>
      <c r="J117" s="41">
        <v>0</v>
      </c>
      <c r="K117" s="42">
        <f t="shared" si="22"/>
        <v>227013.99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190647.67</v>
      </c>
      <c r="H118" s="41">
        <v>0</v>
      </c>
      <c r="I118" s="41">
        <v>0</v>
      </c>
      <c r="J118" s="41">
        <v>0</v>
      </c>
      <c r="K118" s="42">
        <f t="shared" si="22"/>
        <v>190647.67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526025.54</v>
      </c>
      <c r="H119" s="41">
        <v>0</v>
      </c>
      <c r="I119" s="41">
        <v>0</v>
      </c>
      <c r="J119" s="41">
        <v>0</v>
      </c>
      <c r="K119" s="42">
        <f t="shared" si="22"/>
        <v>526025.54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228549.86</v>
      </c>
      <c r="I120" s="41">
        <v>0</v>
      </c>
      <c r="J120" s="41">
        <v>0</v>
      </c>
      <c r="K120" s="42">
        <f t="shared" si="22"/>
        <v>228549.86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429428.43</v>
      </c>
      <c r="I121" s="41">
        <v>0</v>
      </c>
      <c r="J121" s="41">
        <v>0</v>
      </c>
      <c r="K121" s="42">
        <f t="shared" si="22"/>
        <v>429428.43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274293.6</v>
      </c>
      <c r="J122" s="41">
        <v>0</v>
      </c>
      <c r="K122" s="42">
        <f t="shared" si="22"/>
        <v>274293.6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496154.3</v>
      </c>
      <c r="K123" s="45">
        <f t="shared" si="22"/>
        <v>496154.3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2014-12-04T18:30:48Z</dcterms:modified>
  <cp:category/>
  <cp:version/>
  <cp:contentType/>
  <cp:contentStatus/>
</cp:coreProperties>
</file>