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<sst xmlns="http://schemas.openxmlformats.org/spreadsheetml/2006/main" count="129" uniqueCount="129">
  <si>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</si>
  <si>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</si>
  <si>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</si>
  <si>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</si>
  <si>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</si>
  <si>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</si>
  <si>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</si>
  <si>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</si>
  <si>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</si>
  <si>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</si>
  <si>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</si>
  <si>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</si>
  <si>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</si>
  <si>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</si>
  <si>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</si>
  <si>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</si>
  <si>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</si>
  <si>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</si>
  <si>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</si>
  <si>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</si>
  <si>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</si>
  <si>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</si>
  <si>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</si>
  <si>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</si>
  <si>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</si>
  <si>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</si>
  <si>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</si>
  <si>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</si>
  <si>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</si>
  <si>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</si>
  <si>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</si>
  <si>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</si>
  <si>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</si>
  <si>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</si>
  <si>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</si>
  <si>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</si>
  <si>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</si>
  <si>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</si>
  <si>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</si>
  <si>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</si>
  <si>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</si>
  <si>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</si>
  <si>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</si>
  <si>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</si>
  <si>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</si>
  <si>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</si>
  <si>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</si>
  <si>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</si>
  <si>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</si>
  <si>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</si>
  <si>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</si>
  <si>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</si>
  <si>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</si>
  <si>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</si>
  <si>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</si>
  <si>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</si>
  <si>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</si>
  <si>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</si>
  <si>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</si>
  <si>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</si>
  <si>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</si>
  <si>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</si>
  <si>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</si>
  <si>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</si>
  <si>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</si>
  <si>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</si>
  <si>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</si>
  <si>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</si>
  <si>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</si>
  <si>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</si>
  <si>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</si>
  <si>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</si>
  <si>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</si>
  <si>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</si>
  <si>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</si>
  <si>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</si>
  <si>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</si>
  <si>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</si>
  <si>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</si>
  <si>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</si>
  <si>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</si>
  <si>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</si>
  <si>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</si>
  <si>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</si>
  <si>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</si>
  <si>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</si>
  <si>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</si>
  <si>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</si>
  <si>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</si>
  <si>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</si>
  <si>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</si>
  <si>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</si>
  <si>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</si>
  <si>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</si>
  <si>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</si>
  <si>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</si>
  <si>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</si>
  <si>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</si>
  <si>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</si>
  <si>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</si>
  <si>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</si>
  <si>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</si>
  <si>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</si>
  <si>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</si>
  <si>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</si>
  <si>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</si>
  <si>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</si>
  <si>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</si>
  <si>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</si>
  <si>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</si>
  <si>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</si>
  <si>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</si>
  <si>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</si>
  <si>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</si>
  <si>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</si>
  <si>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</si>
  <si>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</si>
  <si>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</si>
  <si>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</si>
  <si>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</si>
  <si>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</si>
  <si>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</si>
  <si>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</si>
  <si>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</si>
  <si>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</si>
  <si>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OPERAÇÃO 26/11/14 - VENCIMENTO 03/12/14</t>
  </si>
  <si>
    <t>6.4. Revisão de Remuneração pelo Serviço Atende (1)</t>
  </si>
  <si>
    <t>Nota:</t>
  </si>
  <si>
    <t xml:space="preserve">  (1) - Frota operacional e horas extras de março e abril/14.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</si>
</sst>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  <xf numFmtId="170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6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578512</v>
      </c>
      <c r="C7" s="9">
        <f t="shared" si="0"/>
        <v>765664</v>
      </c>
      <c r="D7" s="9">
        <f t="shared" si="0"/>
        <v>795691</v>
      </c>
      <c r="E7" s="9">
        <f t="shared" si="0"/>
        <v>545456</v>
      </c>
      <c r="F7" s="9">
        <f t="shared" si="0"/>
        <v>743968</v>
      </c>
      <c r="G7" s="9">
        <f t="shared" si="0"/>
        <v>1208994</v>
      </c>
      <c r="H7" s="9">
        <f t="shared" si="0"/>
        <v>561769</v>
      </c>
      <c r="I7" s="9">
        <f t="shared" si="0"/>
        <v>120183</v>
      </c>
      <c r="J7" s="9">
        <f t="shared" si="0"/>
        <v>317626</v>
      </c>
      <c r="K7" s="9">
        <f t="shared" si="0"/>
        <v>5637863</v>
      </c>
      <c r="L7" s="53"/>
    </row>
    <row r="8" spans="1:11" ht="17.25" customHeight="1">
      <c r="A8" s="10" t="s">
        <v>121</v>
      </c>
      <c r="B8" s="11">
        <f>B9+B12+B16</f>
        <v>345527</v>
      </c>
      <c r="C8" s="11">
        <f aca="true" t="shared" si="1" ref="C8:J8">C9+C12+C16</f>
        <v>466591</v>
      </c>
      <c r="D8" s="11">
        <f t="shared" si="1"/>
        <v>455123</v>
      </c>
      <c r="E8" s="11">
        <f t="shared" si="1"/>
        <v>326440</v>
      </c>
      <c r="F8" s="11">
        <f t="shared" si="1"/>
        <v>418650</v>
      </c>
      <c r="G8" s="11">
        <f t="shared" si="1"/>
        <v>665836</v>
      </c>
      <c r="H8" s="11">
        <f t="shared" si="1"/>
        <v>349754</v>
      </c>
      <c r="I8" s="11">
        <f t="shared" si="1"/>
        <v>65047</v>
      </c>
      <c r="J8" s="11">
        <f t="shared" si="1"/>
        <v>179190</v>
      </c>
      <c r="K8" s="11">
        <f>SUM(B8:J8)</f>
        <v>3272158</v>
      </c>
    </row>
    <row r="9" spans="1:11" ht="17.25" customHeight="1">
      <c r="A9" s="15" t="s">
        <v>17</v>
      </c>
      <c r="B9" s="13">
        <f>+B10+B11</f>
        <v>48217</v>
      </c>
      <c r="C9" s="13">
        <f aca="true" t="shared" si="2" ref="C9:J9">+C10+C11</f>
        <v>68145</v>
      </c>
      <c r="D9" s="13">
        <f t="shared" si="2"/>
        <v>60341</v>
      </c>
      <c r="E9" s="13">
        <f t="shared" si="2"/>
        <v>44627</v>
      </c>
      <c r="F9" s="13">
        <f t="shared" si="2"/>
        <v>50381</v>
      </c>
      <c r="G9" s="13">
        <f t="shared" si="2"/>
        <v>63718</v>
      </c>
      <c r="H9" s="13">
        <f t="shared" si="2"/>
        <v>59836</v>
      </c>
      <c r="I9" s="13">
        <f t="shared" si="2"/>
        <v>10508</v>
      </c>
      <c r="J9" s="13">
        <f t="shared" si="2"/>
        <v>20578</v>
      </c>
      <c r="K9" s="11">
        <f>SUM(B9:J9)</f>
        <v>426351</v>
      </c>
    </row>
    <row r="10" spans="1:11" ht="17.25" customHeight="1">
      <c r="A10" s="30" t="s">
        <v>18</v>
      </c>
      <c r="B10" s="13">
        <v>48217</v>
      </c>
      <c r="C10" s="13">
        <v>68145</v>
      </c>
      <c r="D10" s="13">
        <v>60341</v>
      </c>
      <c r="E10" s="13">
        <v>44627</v>
      </c>
      <c r="F10" s="13">
        <v>50381</v>
      </c>
      <c r="G10" s="13">
        <v>63718</v>
      </c>
      <c r="H10" s="13">
        <v>59836</v>
      </c>
      <c r="I10" s="13">
        <v>10508</v>
      </c>
      <c r="J10" s="13">
        <v>20578</v>
      </c>
      <c r="K10" s="11">
        <f>SUM(B10:J10)</f>
        <v>426351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285648</v>
      </c>
      <c r="C12" s="17">
        <f t="shared" si="3"/>
        <v>381511</v>
      </c>
      <c r="D12" s="17">
        <f t="shared" si="3"/>
        <v>380339</v>
      </c>
      <c r="E12" s="17">
        <f t="shared" si="3"/>
        <v>271778</v>
      </c>
      <c r="F12" s="17">
        <f t="shared" si="3"/>
        <v>353821</v>
      </c>
      <c r="G12" s="17">
        <f t="shared" si="3"/>
        <v>579072</v>
      </c>
      <c r="H12" s="17">
        <f t="shared" si="3"/>
        <v>279271</v>
      </c>
      <c r="I12" s="17">
        <f t="shared" si="3"/>
        <v>52048</v>
      </c>
      <c r="J12" s="17">
        <f t="shared" si="3"/>
        <v>152441</v>
      </c>
      <c r="K12" s="11">
        <f aca="true" t="shared" si="4" ref="K12:K27">SUM(B12:J12)</f>
        <v>2735929</v>
      </c>
    </row>
    <row r="13" spans="1:13" ht="17.25" customHeight="1">
      <c r="A13" s="14" t="s">
        <v>20</v>
      </c>
      <c r="B13" s="13">
        <v>134426</v>
      </c>
      <c r="C13" s="13">
        <v>187641</v>
      </c>
      <c r="D13" s="13">
        <v>192261</v>
      </c>
      <c r="E13" s="13">
        <v>135753</v>
      </c>
      <c r="F13" s="13">
        <v>175634</v>
      </c>
      <c r="G13" s="13">
        <v>277139</v>
      </c>
      <c r="H13" s="13">
        <v>128423</v>
      </c>
      <c r="I13" s="13">
        <v>27918</v>
      </c>
      <c r="J13" s="13">
        <v>76900</v>
      </c>
      <c r="K13" s="11">
        <f t="shared" si="4"/>
        <v>1336095</v>
      </c>
      <c r="L13" s="53"/>
      <c r="M13" s="54"/>
    </row>
    <row r="14" spans="1:12" ht="17.25" customHeight="1">
      <c r="A14" s="14" t="s">
        <v>21</v>
      </c>
      <c r="B14" s="13">
        <v>116327</v>
      </c>
      <c r="C14" s="13">
        <v>144495</v>
      </c>
      <c r="D14" s="13">
        <v>139943</v>
      </c>
      <c r="E14" s="13">
        <v>105520</v>
      </c>
      <c r="F14" s="13">
        <v>137447</v>
      </c>
      <c r="G14" s="13">
        <v>246232</v>
      </c>
      <c r="H14" s="13">
        <v>116714</v>
      </c>
      <c r="I14" s="13">
        <v>17303</v>
      </c>
      <c r="J14" s="13">
        <v>55903</v>
      </c>
      <c r="K14" s="11">
        <f t="shared" si="4"/>
        <v>1079884</v>
      </c>
      <c r="L14" s="53"/>
    </row>
    <row r="15" spans="1:11" ht="17.25" customHeight="1">
      <c r="A15" s="14" t="s">
        <v>22</v>
      </c>
      <c r="B15" s="13">
        <v>34895</v>
      </c>
      <c r="C15" s="13">
        <v>49375</v>
      </c>
      <c r="D15" s="13">
        <v>48135</v>
      </c>
      <c r="E15" s="13">
        <v>30505</v>
      </c>
      <c r="F15" s="13">
        <v>40740</v>
      </c>
      <c r="G15" s="13">
        <v>55701</v>
      </c>
      <c r="H15" s="13">
        <v>34134</v>
      </c>
      <c r="I15" s="13">
        <v>6827</v>
      </c>
      <c r="J15" s="13">
        <v>19638</v>
      </c>
      <c r="K15" s="11">
        <f t="shared" si="4"/>
        <v>319950</v>
      </c>
    </row>
    <row r="16" spans="1:11" ht="17.25" customHeight="1">
      <c r="A16" s="15" t="s">
        <v>117</v>
      </c>
      <c r="B16" s="13">
        <f>B17+B18+B19</f>
        <v>11662</v>
      </c>
      <c r="C16" s="13">
        <f aca="true" t="shared" si="5" ref="C16:J16">C17+C18+C19</f>
        <v>16935</v>
      </c>
      <c r="D16" s="13">
        <f t="shared" si="5"/>
        <v>14443</v>
      </c>
      <c r="E16" s="13">
        <f t="shared" si="5"/>
        <v>10035</v>
      </c>
      <c r="F16" s="13">
        <f t="shared" si="5"/>
        <v>14448</v>
      </c>
      <c r="G16" s="13">
        <f t="shared" si="5"/>
        <v>23046</v>
      </c>
      <c r="H16" s="13">
        <f t="shared" si="5"/>
        <v>10647</v>
      </c>
      <c r="I16" s="13">
        <f t="shared" si="5"/>
        <v>2491</v>
      </c>
      <c r="J16" s="13">
        <f t="shared" si="5"/>
        <v>6171</v>
      </c>
      <c r="K16" s="11">
        <f t="shared" si="4"/>
        <v>109878</v>
      </c>
    </row>
    <row r="17" spans="1:11" ht="17.25" customHeight="1">
      <c r="A17" s="14" t="s">
        <v>118</v>
      </c>
      <c r="B17" s="13">
        <v>4235</v>
      </c>
      <c r="C17" s="13">
        <v>6296</v>
      </c>
      <c r="D17" s="13">
        <v>5368</v>
      </c>
      <c r="E17" s="13">
        <v>4173</v>
      </c>
      <c r="F17" s="13">
        <v>5603</v>
      </c>
      <c r="G17" s="13">
        <v>9532</v>
      </c>
      <c r="H17" s="13">
        <v>4659</v>
      </c>
      <c r="I17" s="13">
        <v>1053</v>
      </c>
      <c r="J17" s="13">
        <v>2368</v>
      </c>
      <c r="K17" s="11">
        <f t="shared" si="4"/>
        <v>43287</v>
      </c>
    </row>
    <row r="18" spans="1:11" ht="17.25" customHeight="1">
      <c r="A18" s="14" t="s">
        <v>119</v>
      </c>
      <c r="B18" s="13">
        <v>417</v>
      </c>
      <c r="C18" s="13">
        <v>591</v>
      </c>
      <c r="D18" s="13">
        <v>487</v>
      </c>
      <c r="E18" s="13">
        <v>423</v>
      </c>
      <c r="F18" s="13">
        <v>542</v>
      </c>
      <c r="G18" s="13">
        <v>1017</v>
      </c>
      <c r="H18" s="13">
        <v>398</v>
      </c>
      <c r="I18" s="13">
        <v>70</v>
      </c>
      <c r="J18" s="13">
        <v>213</v>
      </c>
      <c r="K18" s="11">
        <f t="shared" si="4"/>
        <v>4158</v>
      </c>
    </row>
    <row r="19" spans="1:11" ht="17.25" customHeight="1">
      <c r="A19" s="14" t="s">
        <v>120</v>
      </c>
      <c r="B19" s="13">
        <v>7010</v>
      </c>
      <c r="C19" s="13">
        <v>10048</v>
      </c>
      <c r="D19" s="13">
        <v>8588</v>
      </c>
      <c r="E19" s="13">
        <v>5439</v>
      </c>
      <c r="F19" s="13">
        <v>8303</v>
      </c>
      <c r="G19" s="13">
        <v>12497</v>
      </c>
      <c r="H19" s="13">
        <v>5590</v>
      </c>
      <c r="I19" s="13">
        <v>1368</v>
      </c>
      <c r="J19" s="13">
        <v>3590</v>
      </c>
      <c r="K19" s="11">
        <f t="shared" si="4"/>
        <v>62433</v>
      </c>
    </row>
    <row r="20" spans="1:11" ht="17.25" customHeight="1">
      <c r="A20" s="16" t="s">
        <v>23</v>
      </c>
      <c r="B20" s="11">
        <f>+B21+B22+B23</f>
        <v>185191</v>
      </c>
      <c r="C20" s="11">
        <f aca="true" t="shared" si="6" ref="C20:J20">+C21+C22+C23</f>
        <v>223100</v>
      </c>
      <c r="D20" s="11">
        <f t="shared" si="6"/>
        <v>250714</v>
      </c>
      <c r="E20" s="11">
        <f t="shared" si="6"/>
        <v>163838</v>
      </c>
      <c r="F20" s="11">
        <f t="shared" si="6"/>
        <v>257485</v>
      </c>
      <c r="G20" s="11">
        <f t="shared" si="6"/>
        <v>463194</v>
      </c>
      <c r="H20" s="11">
        <f t="shared" si="6"/>
        <v>166296</v>
      </c>
      <c r="I20" s="11">
        <f t="shared" si="6"/>
        <v>38955</v>
      </c>
      <c r="J20" s="11">
        <f t="shared" si="6"/>
        <v>97750</v>
      </c>
      <c r="K20" s="11">
        <f t="shared" si="4"/>
        <v>1846523</v>
      </c>
    </row>
    <row r="21" spans="1:12" ht="17.25" customHeight="1">
      <c r="A21" s="12" t="s">
        <v>24</v>
      </c>
      <c r="B21" s="13">
        <v>100146</v>
      </c>
      <c r="C21" s="13">
        <v>130381</v>
      </c>
      <c r="D21" s="13">
        <v>148034</v>
      </c>
      <c r="E21" s="13">
        <v>96436</v>
      </c>
      <c r="F21" s="13">
        <v>147963</v>
      </c>
      <c r="G21" s="13">
        <v>249620</v>
      </c>
      <c r="H21" s="13">
        <v>94493</v>
      </c>
      <c r="I21" s="13">
        <v>23789</v>
      </c>
      <c r="J21" s="13">
        <v>56375</v>
      </c>
      <c r="K21" s="11">
        <f t="shared" si="4"/>
        <v>1047237</v>
      </c>
      <c r="L21" s="53"/>
    </row>
    <row r="22" spans="1:12" ht="17.25" customHeight="1">
      <c r="A22" s="12" t="s">
        <v>25</v>
      </c>
      <c r="B22" s="13">
        <v>65739</v>
      </c>
      <c r="C22" s="13">
        <v>69680</v>
      </c>
      <c r="D22" s="13">
        <v>76646</v>
      </c>
      <c r="E22" s="13">
        <v>53134</v>
      </c>
      <c r="F22" s="13">
        <v>86008</v>
      </c>
      <c r="G22" s="13">
        <v>176619</v>
      </c>
      <c r="H22" s="13">
        <v>55788</v>
      </c>
      <c r="I22" s="13">
        <v>11099</v>
      </c>
      <c r="J22" s="13">
        <v>30701</v>
      </c>
      <c r="K22" s="11">
        <f t="shared" si="4"/>
        <v>625414</v>
      </c>
      <c r="L22" s="53"/>
    </row>
    <row r="23" spans="1:11" ht="17.25" customHeight="1">
      <c r="A23" s="12" t="s">
        <v>26</v>
      </c>
      <c r="B23" s="13">
        <v>19306</v>
      </c>
      <c r="C23" s="13">
        <v>23039</v>
      </c>
      <c r="D23" s="13">
        <v>26034</v>
      </c>
      <c r="E23" s="13">
        <v>14268</v>
      </c>
      <c r="F23" s="13">
        <v>23514</v>
      </c>
      <c r="G23" s="13">
        <v>36955</v>
      </c>
      <c r="H23" s="13">
        <v>16015</v>
      </c>
      <c r="I23" s="13">
        <v>4067</v>
      </c>
      <c r="J23" s="13">
        <v>10674</v>
      </c>
      <c r="K23" s="11">
        <f t="shared" si="4"/>
        <v>173872</v>
      </c>
    </row>
    <row r="24" spans="1:11" ht="17.25" customHeight="1">
      <c r="A24" s="16" t="s">
        <v>27</v>
      </c>
      <c r="B24" s="13">
        <v>47794</v>
      </c>
      <c r="C24" s="13">
        <v>75973</v>
      </c>
      <c r="D24" s="13">
        <v>89854</v>
      </c>
      <c r="E24" s="13">
        <v>55178</v>
      </c>
      <c r="F24" s="13">
        <v>67833</v>
      </c>
      <c r="G24" s="13">
        <v>79964</v>
      </c>
      <c r="H24" s="13">
        <v>38736</v>
      </c>
      <c r="I24" s="13">
        <v>16181</v>
      </c>
      <c r="J24" s="13">
        <v>40686</v>
      </c>
      <c r="K24" s="11">
        <f t="shared" si="4"/>
        <v>512199</v>
      </c>
    </row>
    <row r="25" spans="1:12" ht="17.25" customHeight="1">
      <c r="A25" s="12" t="s">
        <v>28</v>
      </c>
      <c r="B25" s="13">
        <v>30588</v>
      </c>
      <c r="C25" s="13">
        <v>48623</v>
      </c>
      <c r="D25" s="13">
        <v>57507</v>
      </c>
      <c r="E25" s="13">
        <v>35314</v>
      </c>
      <c r="F25" s="13">
        <v>43413</v>
      </c>
      <c r="G25" s="13">
        <v>51177</v>
      </c>
      <c r="H25" s="13">
        <v>24791</v>
      </c>
      <c r="I25" s="13">
        <v>10356</v>
      </c>
      <c r="J25" s="13">
        <v>26039</v>
      </c>
      <c r="K25" s="11">
        <f t="shared" si="4"/>
        <v>327808</v>
      </c>
      <c r="L25" s="53"/>
    </row>
    <row r="26" spans="1:12" ht="17.25" customHeight="1">
      <c r="A26" s="12" t="s">
        <v>29</v>
      </c>
      <c r="B26" s="13">
        <v>17206</v>
      </c>
      <c r="C26" s="13">
        <v>27350</v>
      </c>
      <c r="D26" s="13">
        <v>32347</v>
      </c>
      <c r="E26" s="13">
        <v>19864</v>
      </c>
      <c r="F26" s="13">
        <v>24420</v>
      </c>
      <c r="G26" s="13">
        <v>28787</v>
      </c>
      <c r="H26" s="13">
        <v>13945</v>
      </c>
      <c r="I26" s="13">
        <v>5825</v>
      </c>
      <c r="J26" s="13">
        <v>14647</v>
      </c>
      <c r="K26" s="11">
        <f t="shared" si="4"/>
        <v>184391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6983</v>
      </c>
      <c r="I27" s="11">
        <v>0</v>
      </c>
      <c r="J27" s="11">
        <v>0</v>
      </c>
      <c r="K27" s="11">
        <f t="shared" si="4"/>
        <v>6983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3.0995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11085.67</v>
      </c>
      <c r="I35" s="19">
        <v>0</v>
      </c>
      <c r="J35" s="19">
        <v>0</v>
      </c>
      <c r="K35" s="23">
        <f>SUM(B35:J35)</f>
        <v>11085.67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1413676.25</v>
      </c>
      <c r="C47" s="22">
        <f aca="true" t="shared" si="9" ref="C47:H47">+C48+C56</f>
        <v>2130327.98</v>
      </c>
      <c r="D47" s="22">
        <f t="shared" si="9"/>
        <v>2489105.39</v>
      </c>
      <c r="E47" s="22">
        <f t="shared" si="9"/>
        <v>1459220.43</v>
      </c>
      <c r="F47" s="22">
        <f t="shared" si="9"/>
        <v>1924753.74</v>
      </c>
      <c r="G47" s="22">
        <f t="shared" si="9"/>
        <v>2689479.83</v>
      </c>
      <c r="H47" s="22">
        <f t="shared" si="9"/>
        <v>1447349.45</v>
      </c>
      <c r="I47" s="22">
        <f>+I48+I56</f>
        <v>538503.97</v>
      </c>
      <c r="J47" s="22">
        <f>+J48+J56</f>
        <v>857048.02</v>
      </c>
      <c r="K47" s="22">
        <f>SUM(B47:J47)</f>
        <v>14949465.059999999</v>
      </c>
    </row>
    <row r="48" spans="1:11" ht="17.25" customHeight="1">
      <c r="A48" s="16" t="s">
        <v>48</v>
      </c>
      <c r="B48" s="23">
        <f>SUM(B49:B55)</f>
        <v>1396354.41</v>
      </c>
      <c r="C48" s="23">
        <f aca="true" t="shared" si="10" ref="C48:H48">SUM(C49:C55)</f>
        <v>2107954.15</v>
      </c>
      <c r="D48" s="23">
        <f t="shared" si="10"/>
        <v>2466244.25</v>
      </c>
      <c r="E48" s="23">
        <f t="shared" si="10"/>
        <v>1437822.02</v>
      </c>
      <c r="F48" s="23">
        <f t="shared" si="10"/>
        <v>1903814.11</v>
      </c>
      <c r="G48" s="23">
        <f t="shared" si="10"/>
        <v>2661479.39</v>
      </c>
      <c r="H48" s="23">
        <f t="shared" si="10"/>
        <v>1429102.98</v>
      </c>
      <c r="I48" s="23">
        <f>SUM(I49:I55)</f>
        <v>538503.97</v>
      </c>
      <c r="J48" s="23">
        <f>SUM(J49:J55)</f>
        <v>843836.99</v>
      </c>
      <c r="K48" s="23">
        <f aca="true" t="shared" si="11" ref="K48:K56">SUM(B48:J48)</f>
        <v>14785112.270000001</v>
      </c>
    </row>
    <row r="49" spans="1:11" ht="17.25" customHeight="1">
      <c r="A49" s="35" t="s">
        <v>49</v>
      </c>
      <c r="B49" s="23">
        <f aca="true" t="shared" si="12" ref="B49:H49">ROUND(B30*B7,2)</f>
        <v>1396354.41</v>
      </c>
      <c r="C49" s="23">
        <f t="shared" si="12"/>
        <v>2103279.01</v>
      </c>
      <c r="D49" s="23">
        <f t="shared" si="12"/>
        <v>2466244.25</v>
      </c>
      <c r="E49" s="23">
        <f t="shared" si="12"/>
        <v>1437822.02</v>
      </c>
      <c r="F49" s="23">
        <f t="shared" si="12"/>
        <v>1903814.11</v>
      </c>
      <c r="G49" s="23">
        <f t="shared" si="12"/>
        <v>2661479.39</v>
      </c>
      <c r="H49" s="23">
        <f t="shared" si="12"/>
        <v>1418017.31</v>
      </c>
      <c r="I49" s="23">
        <f>ROUND(I30*I7,2)</f>
        <v>538503.97</v>
      </c>
      <c r="J49" s="23">
        <f>ROUND(J30*J7,2)</f>
        <v>843836.99</v>
      </c>
      <c r="K49" s="23">
        <f t="shared" si="11"/>
        <v>14769351.46</v>
      </c>
    </row>
    <row r="50" spans="1:11" ht="17.25" customHeight="1">
      <c r="A50" s="35" t="s">
        <v>50</v>
      </c>
      <c r="B50" s="19">
        <v>0</v>
      </c>
      <c r="C50" s="23">
        <f>ROUND(C31*C7,2)</f>
        <v>4675.14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4675.14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11085.67</v>
      </c>
      <c r="I53" s="32">
        <f>+I35</f>
        <v>0</v>
      </c>
      <c r="J53" s="32">
        <f>+J35</f>
        <v>0</v>
      </c>
      <c r="K53" s="23">
        <f t="shared" si="11"/>
        <v>11085.67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17321.84</v>
      </c>
      <c r="C56" s="37">
        <v>22373.83</v>
      </c>
      <c r="D56" s="37">
        <v>22861.14</v>
      </c>
      <c r="E56" s="37">
        <v>21398.41</v>
      </c>
      <c r="F56" s="37">
        <v>20939.63</v>
      </c>
      <c r="G56" s="37">
        <v>28000.44</v>
      </c>
      <c r="H56" s="37">
        <v>18246.47</v>
      </c>
      <c r="I56" s="19">
        <v>0</v>
      </c>
      <c r="J56" s="37">
        <v>13211.03</v>
      </c>
      <c r="K56" s="37">
        <f t="shared" si="11"/>
        <v>164352.79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>+B61+B68+B94+B95-B101</f>
        <v>-279565.82000000007</v>
      </c>
      <c r="C60" s="36">
        <f aca="true" t="shared" si="13" ref="B60:J60">+C61+C68+C94+C95</f>
        <v>-230452.55</v>
      </c>
      <c r="D60" s="36">
        <f t="shared" si="13"/>
        <v>-235732.90000000002</v>
      </c>
      <c r="E60" s="36">
        <f t="shared" si="13"/>
        <v>-303527.94</v>
      </c>
      <c r="F60" s="36">
        <f t="shared" si="13"/>
        <v>-258788.62999999995</v>
      </c>
      <c r="G60" s="36">
        <f t="shared" si="13"/>
        <v>-305035.51</v>
      </c>
      <c r="H60" s="36">
        <f t="shared" si="13"/>
        <v>-212606.08000000002</v>
      </c>
      <c r="I60" s="36">
        <f t="shared" si="13"/>
        <v>-75800.68</v>
      </c>
      <c r="J60" s="36">
        <f t="shared" si="13"/>
        <v>-94592.84</v>
      </c>
      <c r="K60" s="36">
        <f>SUM(B60:J60)</f>
        <v>-1996102.95</v>
      </c>
    </row>
    <row r="61" spans="1:11" ht="18.75" customHeight="1">
      <c r="A61" s="16" t="s">
        <v>82</v>
      </c>
      <c r="B61" s="36">
        <f aca="true" t="shared" si="14" ref="B61:J61">B62+B63+B64+B65+B66+B67</f>
        <v>-246558.02000000002</v>
      </c>
      <c r="C61" s="36">
        <f t="shared" si="14"/>
        <v>-214054.75</v>
      </c>
      <c r="D61" s="36">
        <f t="shared" si="14"/>
        <v>-220514.39</v>
      </c>
      <c r="E61" s="36">
        <f t="shared" si="14"/>
        <v>-284627.11</v>
      </c>
      <c r="F61" s="36">
        <f t="shared" si="14"/>
        <v>-251676.28999999998</v>
      </c>
      <c r="G61" s="36">
        <f t="shared" si="14"/>
        <v>-283044.39</v>
      </c>
      <c r="H61" s="36">
        <f t="shared" si="14"/>
        <v>-181008</v>
      </c>
      <c r="I61" s="36">
        <f t="shared" si="14"/>
        <v>-31524</v>
      </c>
      <c r="J61" s="36">
        <f t="shared" si="14"/>
        <v>-61734</v>
      </c>
      <c r="K61" s="36">
        <f aca="true" t="shared" si="15" ref="K61:K92">SUM(B61:J61)</f>
        <v>-1774740.9500000002</v>
      </c>
    </row>
    <row r="62" spans="1:11" ht="18.75" customHeight="1">
      <c r="A62" s="12" t="s">
        <v>83</v>
      </c>
      <c r="B62" s="36">
        <f>-ROUND(B9*$D$3,2)</f>
        <v>-144651</v>
      </c>
      <c r="C62" s="36">
        <f aca="true" t="shared" si="16" ref="C62:J62">-ROUND(C9*$D$3,2)</f>
        <v>-204435</v>
      </c>
      <c r="D62" s="36">
        <f t="shared" si="16"/>
        <v>-181023</v>
      </c>
      <c r="E62" s="36">
        <f t="shared" si="16"/>
        <v>-133881</v>
      </c>
      <c r="F62" s="36">
        <f t="shared" si="16"/>
        <v>-151143</v>
      </c>
      <c r="G62" s="36">
        <f t="shared" si="16"/>
        <v>-191154</v>
      </c>
      <c r="H62" s="36">
        <f t="shared" si="16"/>
        <v>-179508</v>
      </c>
      <c r="I62" s="36">
        <f t="shared" si="16"/>
        <v>-31524</v>
      </c>
      <c r="J62" s="36">
        <f t="shared" si="16"/>
        <v>-61734</v>
      </c>
      <c r="K62" s="36">
        <f t="shared" si="15"/>
        <v>-1279053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-828</v>
      </c>
      <c r="C64" s="36">
        <v>-300</v>
      </c>
      <c r="D64" s="36">
        <v>-324</v>
      </c>
      <c r="E64" s="36">
        <v>-1047</v>
      </c>
      <c r="F64" s="36">
        <v>-513</v>
      </c>
      <c r="G64" s="36">
        <v>-366</v>
      </c>
      <c r="H64" s="19">
        <v>0</v>
      </c>
      <c r="I64" s="19">
        <v>0</v>
      </c>
      <c r="J64" s="19">
        <v>0</v>
      </c>
      <c r="K64" s="36">
        <f t="shared" si="15"/>
        <v>-3378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-101079.02</v>
      </c>
      <c r="C66" s="48">
        <v>-9263.75</v>
      </c>
      <c r="D66" s="48">
        <v>-39167.39</v>
      </c>
      <c r="E66" s="48">
        <v>-149699.11</v>
      </c>
      <c r="F66" s="48">
        <v>-100020.29</v>
      </c>
      <c r="G66" s="48">
        <v>-91524.39</v>
      </c>
      <c r="H66" s="48">
        <v>-1500</v>
      </c>
      <c r="I66" s="19">
        <v>0</v>
      </c>
      <c r="J66" s="19">
        <v>0</v>
      </c>
      <c r="K66" s="36">
        <f t="shared" si="15"/>
        <v>-492253.95</v>
      </c>
    </row>
    <row r="67" spans="1:11" ht="18.75" customHeight="1">
      <c r="A67" s="12" t="s">
        <v>61</v>
      </c>
      <c r="B67" s="19">
        <v>0</v>
      </c>
      <c r="C67" s="48">
        <v>-56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5"/>
        <v>-56</v>
      </c>
    </row>
    <row r="68" spans="1:11" ht="18.75" customHeight="1">
      <c r="A68" s="12" t="s">
        <v>87</v>
      </c>
      <c r="B68" s="36">
        <f aca="true" t="shared" si="17" ref="B68:J68">SUM(B69:B92)</f>
        <v>-15685.96</v>
      </c>
      <c r="C68" s="36">
        <f t="shared" si="17"/>
        <v>-22934.09</v>
      </c>
      <c r="D68" s="36">
        <f t="shared" si="17"/>
        <v>-22647.629999999997</v>
      </c>
      <c r="E68" s="36">
        <f t="shared" si="17"/>
        <v>-27207.07</v>
      </c>
      <c r="F68" s="36">
        <f t="shared" si="17"/>
        <v>-21137.730000000003</v>
      </c>
      <c r="G68" s="36">
        <f t="shared" si="17"/>
        <v>-31629.27</v>
      </c>
      <c r="H68" s="36">
        <f t="shared" si="17"/>
        <v>-15478.51</v>
      </c>
      <c r="I68" s="36">
        <f t="shared" si="17"/>
        <v>-44276.68</v>
      </c>
      <c r="J68" s="36">
        <f t="shared" si="17"/>
        <v>-26559.09</v>
      </c>
      <c r="K68" s="36">
        <f t="shared" si="15"/>
        <v>-227556.03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-15685.96</v>
      </c>
      <c r="C73" s="36">
        <v>-22770.96</v>
      </c>
      <c r="D73" s="36">
        <v>-21526.3</v>
      </c>
      <c r="E73" s="36">
        <v>-15095.54</v>
      </c>
      <c r="F73" s="36">
        <v>-20744.4</v>
      </c>
      <c r="G73" s="36">
        <v>-31611.27</v>
      </c>
      <c r="H73" s="36">
        <v>-15478.51</v>
      </c>
      <c r="I73" s="36">
        <v>-5441.41</v>
      </c>
      <c r="J73" s="36">
        <v>-11217.93</v>
      </c>
      <c r="K73" s="49">
        <f t="shared" si="15"/>
        <v>-159572.28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-12111.53</v>
      </c>
      <c r="F92" s="19">
        <v>0</v>
      </c>
      <c r="G92" s="19">
        <v>0</v>
      </c>
      <c r="H92" s="19">
        <v>0</v>
      </c>
      <c r="I92" s="49">
        <v>-6785.15</v>
      </c>
      <c r="J92" s="49">
        <v>-15341.16</v>
      </c>
      <c r="K92" s="49">
        <f t="shared" si="15"/>
        <v>-34237.84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2">SUM(B94:J94)</f>
        <v>0</v>
      </c>
      <c r="L94" s="56"/>
    </row>
    <row r="95" spans="1:12" ht="18.75" customHeight="1">
      <c r="A95" s="16" t="s">
        <v>126</v>
      </c>
      <c r="B95" s="49">
        <v>-17924.2</v>
      </c>
      <c r="C95" s="49">
        <v>6536.29</v>
      </c>
      <c r="D95" s="49">
        <v>7429.12</v>
      </c>
      <c r="E95" s="49">
        <v>8306.24</v>
      </c>
      <c r="F95" s="49">
        <v>14025.39</v>
      </c>
      <c r="G95" s="49">
        <v>9638.15</v>
      </c>
      <c r="H95" s="49">
        <v>-16119.57</v>
      </c>
      <c r="I95" s="19">
        <v>0</v>
      </c>
      <c r="J95" s="49">
        <v>-6299.75</v>
      </c>
      <c r="K95" s="49">
        <f t="shared" si="18"/>
        <v>5591.669999999998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1134110.43</v>
      </c>
      <c r="C97" s="24">
        <f t="shared" si="19"/>
        <v>1899875.43</v>
      </c>
      <c r="D97" s="24">
        <f t="shared" si="19"/>
        <v>2253372.4899999998</v>
      </c>
      <c r="E97" s="24">
        <f t="shared" si="19"/>
        <v>1155692.49</v>
      </c>
      <c r="F97" s="24">
        <f t="shared" si="19"/>
        <v>1665965.11</v>
      </c>
      <c r="G97" s="24">
        <f t="shared" si="19"/>
        <v>2384444.32</v>
      </c>
      <c r="H97" s="24">
        <f t="shared" si="19"/>
        <v>1234743.3699999999</v>
      </c>
      <c r="I97" s="24">
        <f>+I98+I99</f>
        <v>462703.29</v>
      </c>
      <c r="J97" s="24">
        <f>+J98+J99</f>
        <v>762455.18</v>
      </c>
      <c r="K97" s="49">
        <f t="shared" si="18"/>
        <v>12953362.109999998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1134110.43</v>
      </c>
      <c r="C98" s="24">
        <f t="shared" si="20"/>
        <v>1870965.3099999998</v>
      </c>
      <c r="D98" s="24">
        <f t="shared" si="20"/>
        <v>2223082.23</v>
      </c>
      <c r="E98" s="24">
        <f t="shared" si="20"/>
        <v>1125987.84</v>
      </c>
      <c r="F98" s="24">
        <f t="shared" si="20"/>
        <v>1631000.09</v>
      </c>
      <c r="G98" s="24">
        <f t="shared" si="20"/>
        <v>2346805.73</v>
      </c>
      <c r="H98" s="24">
        <f t="shared" si="20"/>
        <v>1232616.47</v>
      </c>
      <c r="I98" s="24">
        <f t="shared" si="20"/>
        <v>462703.29</v>
      </c>
      <c r="J98" s="24">
        <f t="shared" si="20"/>
        <v>755543.9</v>
      </c>
      <c r="K98" s="49">
        <f t="shared" si="18"/>
        <v>12782815.29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0</v>
      </c>
      <c r="C99" s="24">
        <f>IF(+C56+C95+C100&lt;0,0,(C56+C95+C100))</f>
        <v>28910.120000000003</v>
      </c>
      <c r="D99" s="24">
        <f t="shared" si="21"/>
        <v>30290.26</v>
      </c>
      <c r="E99" s="24">
        <f t="shared" si="21"/>
        <v>29704.65</v>
      </c>
      <c r="F99" s="24">
        <f t="shared" si="21"/>
        <v>34965.020000000004</v>
      </c>
      <c r="G99" s="24">
        <f t="shared" si="21"/>
        <v>37638.59</v>
      </c>
      <c r="H99" s="24">
        <f t="shared" si="21"/>
        <v>2126.9000000000015</v>
      </c>
      <c r="I99" s="19">
        <f t="shared" si="21"/>
        <v>0</v>
      </c>
      <c r="J99" s="24">
        <f t="shared" si="21"/>
        <v>6911.280000000001</v>
      </c>
      <c r="K99" s="49">
        <f t="shared" si="18"/>
        <v>170546.82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32">
        <f t="shared" si="18"/>
        <v>0</v>
      </c>
      <c r="M100" s="58"/>
    </row>
    <row r="101" spans="1:12" ht="18.75" customHeight="1">
      <c r="A101" s="16" t="s">
        <v>124</v>
      </c>
      <c r="B101" s="36">
        <f>IF(+B95+B56&gt;0,0,(B95+B56))</f>
        <v>-602.3600000000006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>
        <f t="shared" si="18"/>
        <v>-602.3600000000006</v>
      </c>
      <c r="L101" s="70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12953362.12</v>
      </c>
      <c r="L105" s="55"/>
    </row>
    <row r="106" spans="1:11" ht="18.75" customHeight="1">
      <c r="A106" s="26" t="s">
        <v>78</v>
      </c>
      <c r="B106" s="27">
        <v>145392.96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145392.96</v>
      </c>
    </row>
    <row r="107" spans="1:11" ht="18.75" customHeight="1">
      <c r="A107" s="26" t="s">
        <v>79</v>
      </c>
      <c r="B107" s="27">
        <v>988717.48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988717.48</v>
      </c>
    </row>
    <row r="108" spans="1:11" ht="18.75" customHeight="1">
      <c r="A108" s="26" t="s">
        <v>80</v>
      </c>
      <c r="B108" s="41">
        <v>0</v>
      </c>
      <c r="C108" s="27">
        <f>+C97</f>
        <v>1899875.43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1899875.43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2253372.4899999998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2253372.4899999998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1155692.49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1155692.49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326297.49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326297.49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611595.08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611595.08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728072.55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728072.55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703468.61</v>
      </c>
      <c r="H115" s="41">
        <v>0</v>
      </c>
      <c r="I115" s="41">
        <v>0</v>
      </c>
      <c r="J115" s="41">
        <v>0</v>
      </c>
      <c r="K115" s="42">
        <f t="shared" si="22"/>
        <v>703468.61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56306.1</v>
      </c>
      <c r="H116" s="41">
        <v>0</v>
      </c>
      <c r="I116" s="41">
        <v>0</v>
      </c>
      <c r="J116" s="41">
        <v>0</v>
      </c>
      <c r="K116" s="42">
        <f t="shared" si="22"/>
        <v>56306.1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390680.44</v>
      </c>
      <c r="H117" s="41">
        <v>0</v>
      </c>
      <c r="I117" s="41">
        <v>0</v>
      </c>
      <c r="J117" s="41">
        <v>0</v>
      </c>
      <c r="K117" s="42">
        <f t="shared" si="22"/>
        <v>390680.44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350175.35</v>
      </c>
      <c r="H118" s="41">
        <v>0</v>
      </c>
      <c r="I118" s="41">
        <v>0</v>
      </c>
      <c r="J118" s="41">
        <v>0</v>
      </c>
      <c r="K118" s="42">
        <f t="shared" si="22"/>
        <v>350175.35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883813.81</v>
      </c>
      <c r="H119" s="41">
        <v>0</v>
      </c>
      <c r="I119" s="41">
        <v>0</v>
      </c>
      <c r="J119" s="41">
        <v>0</v>
      </c>
      <c r="K119" s="42">
        <f t="shared" si="22"/>
        <v>883813.81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437380.13</v>
      </c>
      <c r="I120" s="41">
        <v>0</v>
      </c>
      <c r="J120" s="41">
        <v>0</v>
      </c>
      <c r="K120" s="42">
        <f t="shared" si="22"/>
        <v>437380.13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797363.24</v>
      </c>
      <c r="I121" s="41">
        <v>0</v>
      </c>
      <c r="J121" s="41">
        <v>0</v>
      </c>
      <c r="K121" s="42">
        <f t="shared" si="22"/>
        <v>797363.24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462703.29</v>
      </c>
      <c r="J122" s="41">
        <v>0</v>
      </c>
      <c r="K122" s="42">
        <f t="shared" si="22"/>
        <v>462703.29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762455.18</v>
      </c>
      <c r="K123" s="45">
        <f t="shared" si="22"/>
        <v>762455.18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 t="s">
        <v>128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2014-12-02T17:05:49Z</dcterms:modified>
  <cp:category/>
  <cp:version/>
  <cp:contentType/>
  <cp:contentStatus/>
</cp:coreProperties>
</file>