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<sst xmlns="http://schemas.openxmlformats.org/spreadsheetml/2006/main" count="127" uniqueCount="127">
  <si>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</si>
  <si>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</si>
  <si>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</si>
  <si>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</si>
  <si>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</si>
  <si>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</si>
  <si>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</si>
  <si>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</si>
  <si>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</si>
  <si>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</si>
  <si>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</si>
  <si>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</si>
  <si>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</si>
  <si>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</si>
  <si>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</si>
  <si>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</si>
  <si>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</si>
  <si>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</si>
  <si>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</si>
  <si>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</si>
  <si>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</si>
  <si>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</si>
  <si>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</si>
  <si>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</si>
  <si>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</si>
  <si>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</si>
  <si>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</si>
  <si>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</si>
  <si>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</si>
  <si>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</si>
  <si>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</si>
  <si>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</si>
  <si>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</si>
  <si>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</si>
  <si>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</si>
  <si>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</si>
  <si>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</si>
  <si>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</si>
  <si>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</si>
  <si>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</si>
  <si>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</si>
  <si>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</si>
  <si>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</si>
  <si>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</si>
  <si>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</si>
  <si>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</si>
  <si>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</si>
  <si>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</si>
  <si>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</si>
  <si>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</si>
  <si>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</si>
  <si>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</si>
  <si>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</si>
  <si>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</si>
  <si>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</si>
  <si>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</si>
  <si>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</si>
  <si>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</si>
  <si>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</si>
  <si>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</si>
  <si>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</si>
  <si>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</si>
  <si>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</si>
  <si>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</si>
  <si>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</si>
  <si>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</si>
  <si>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</si>
  <si>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</si>
  <si>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</si>
  <si>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</si>
  <si>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</si>
  <si>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</si>
  <si>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</si>
  <si>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</si>
  <si>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</si>
  <si>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</si>
  <si>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</si>
  <si>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</si>
  <si>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</si>
  <si>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</si>
  <si>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</si>
  <si>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</si>
  <si>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</si>
  <si>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</si>
  <si>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</si>
  <si>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</si>
  <si>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</si>
  <si>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</si>
  <si>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</si>
  <si>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</si>
  <si>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</si>
  <si>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</si>
  <si>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</si>
  <si>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</si>
  <si>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</si>
  <si>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</si>
  <si>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</si>
  <si>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</si>
  <si>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</si>
  <si>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</si>
  <si>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</si>
  <si>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</si>
  <si>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</si>
  <si>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</si>
  <si>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</si>
  <si>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</si>
  <si>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</si>
  <si>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</si>
  <si>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</si>
  <si>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</si>
  <si>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</si>
  <si>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</si>
  <si>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</si>
  <si>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</si>
  <si>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</si>
  <si>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</si>
  <si>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</si>
  <si>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</si>
  <si>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</si>
  <si>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</si>
  <si>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</si>
  <si>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</si>
  <si>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</si>
  <si>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</si>
  <si>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</si>
  <si>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</si>
  <si>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OPERAÇÃO 23/11/14 - VENCIMENTO 28/11/14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</si>
</sst>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167704</v>
      </c>
      <c r="C7" s="9">
        <f t="shared" si="0"/>
        <v>233117</v>
      </c>
      <c r="D7" s="9">
        <f t="shared" si="0"/>
        <v>268093</v>
      </c>
      <c r="E7" s="9">
        <f t="shared" si="0"/>
        <v>143779</v>
      </c>
      <c r="F7" s="9">
        <f t="shared" si="0"/>
        <v>243508</v>
      </c>
      <c r="G7" s="9">
        <f t="shared" si="0"/>
        <v>374312</v>
      </c>
      <c r="H7" s="9">
        <f t="shared" si="0"/>
        <v>133804</v>
      </c>
      <c r="I7" s="9">
        <f t="shared" si="0"/>
        <v>25208</v>
      </c>
      <c r="J7" s="9">
        <f t="shared" si="0"/>
        <v>108636</v>
      </c>
      <c r="K7" s="9">
        <f t="shared" si="0"/>
        <v>1698161</v>
      </c>
      <c r="L7" s="53"/>
    </row>
    <row r="8" spans="1:11" ht="17.25" customHeight="1">
      <c r="A8" s="10" t="s">
        <v>121</v>
      </c>
      <c r="B8" s="11">
        <f>B9+B12+B16</f>
        <v>95773</v>
      </c>
      <c r="C8" s="11">
        <f aca="true" t="shared" si="1" ref="C8:J8">C9+C12+C16</f>
        <v>138968</v>
      </c>
      <c r="D8" s="11">
        <f t="shared" si="1"/>
        <v>149801</v>
      </c>
      <c r="E8" s="11">
        <f t="shared" si="1"/>
        <v>84391</v>
      </c>
      <c r="F8" s="11">
        <f t="shared" si="1"/>
        <v>129277</v>
      </c>
      <c r="G8" s="11">
        <f t="shared" si="1"/>
        <v>196683</v>
      </c>
      <c r="H8" s="11">
        <f t="shared" si="1"/>
        <v>81354</v>
      </c>
      <c r="I8" s="11">
        <f t="shared" si="1"/>
        <v>13086</v>
      </c>
      <c r="J8" s="11">
        <f t="shared" si="1"/>
        <v>61314</v>
      </c>
      <c r="K8" s="11">
        <f>SUM(B8:J8)</f>
        <v>950647</v>
      </c>
    </row>
    <row r="9" spans="1:11" ht="17.25" customHeight="1">
      <c r="A9" s="15" t="s">
        <v>17</v>
      </c>
      <c r="B9" s="13">
        <f>+B10+B11</f>
        <v>21173</v>
      </c>
      <c r="C9" s="13">
        <f aca="true" t="shared" si="2" ref="C9:J9">+C10+C11</f>
        <v>33516</v>
      </c>
      <c r="D9" s="13">
        <f t="shared" si="2"/>
        <v>33892</v>
      </c>
      <c r="E9" s="13">
        <f t="shared" si="2"/>
        <v>18854</v>
      </c>
      <c r="F9" s="13">
        <f t="shared" si="2"/>
        <v>24549</v>
      </c>
      <c r="G9" s="13">
        <f t="shared" si="2"/>
        <v>29098</v>
      </c>
      <c r="H9" s="13">
        <f t="shared" si="2"/>
        <v>19051</v>
      </c>
      <c r="I9" s="13">
        <f t="shared" si="2"/>
        <v>3484</v>
      </c>
      <c r="J9" s="13">
        <f t="shared" si="2"/>
        <v>12160</v>
      </c>
      <c r="K9" s="11">
        <f>SUM(B9:J9)</f>
        <v>195777</v>
      </c>
    </row>
    <row r="10" spans="1:11" ht="17.25" customHeight="1">
      <c r="A10" s="30" t="s">
        <v>18</v>
      </c>
      <c r="B10" s="13">
        <v>21173</v>
      </c>
      <c r="C10" s="13">
        <v>33516</v>
      </c>
      <c r="D10" s="13">
        <v>33892</v>
      </c>
      <c r="E10" s="13">
        <v>18854</v>
      </c>
      <c r="F10" s="13">
        <v>24549</v>
      </c>
      <c r="G10" s="13">
        <v>29098</v>
      </c>
      <c r="H10" s="13">
        <v>19051</v>
      </c>
      <c r="I10" s="13">
        <v>3484</v>
      </c>
      <c r="J10" s="13">
        <v>12160</v>
      </c>
      <c r="K10" s="11">
        <f>SUM(B10:J10)</f>
        <v>195777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71377</v>
      </c>
      <c r="C12" s="17">
        <f t="shared" si="3"/>
        <v>100457</v>
      </c>
      <c r="D12" s="17">
        <f t="shared" si="3"/>
        <v>111012</v>
      </c>
      <c r="E12" s="17">
        <f t="shared" si="3"/>
        <v>62864</v>
      </c>
      <c r="F12" s="17">
        <f t="shared" si="3"/>
        <v>100395</v>
      </c>
      <c r="G12" s="17">
        <f t="shared" si="3"/>
        <v>160996</v>
      </c>
      <c r="H12" s="17">
        <f t="shared" si="3"/>
        <v>59953</v>
      </c>
      <c r="I12" s="17">
        <f t="shared" si="3"/>
        <v>9144</v>
      </c>
      <c r="J12" s="17">
        <f t="shared" si="3"/>
        <v>47198</v>
      </c>
      <c r="K12" s="11">
        <f aca="true" t="shared" si="4" ref="K12:K27">SUM(B12:J12)</f>
        <v>723396</v>
      </c>
    </row>
    <row r="13" spans="1:13" ht="17.25" customHeight="1">
      <c r="A13" s="14" t="s">
        <v>20</v>
      </c>
      <c r="B13" s="13">
        <v>33914</v>
      </c>
      <c r="C13" s="13">
        <v>50187</v>
      </c>
      <c r="D13" s="13">
        <v>56360</v>
      </c>
      <c r="E13" s="13">
        <v>31941</v>
      </c>
      <c r="F13" s="13">
        <v>48141</v>
      </c>
      <c r="G13" s="13">
        <v>72034</v>
      </c>
      <c r="H13" s="13">
        <v>26478</v>
      </c>
      <c r="I13" s="13">
        <v>5016</v>
      </c>
      <c r="J13" s="13">
        <v>24333</v>
      </c>
      <c r="K13" s="11">
        <f t="shared" si="4"/>
        <v>348404</v>
      </c>
      <c r="L13" s="53"/>
      <c r="M13" s="54"/>
    </row>
    <row r="14" spans="1:12" ht="17.25" customHeight="1">
      <c r="A14" s="14" t="s">
        <v>21</v>
      </c>
      <c r="B14" s="13">
        <v>30543</v>
      </c>
      <c r="C14" s="13">
        <v>39996</v>
      </c>
      <c r="D14" s="13">
        <v>44551</v>
      </c>
      <c r="E14" s="13">
        <v>25132</v>
      </c>
      <c r="F14" s="13">
        <v>43508</v>
      </c>
      <c r="G14" s="13">
        <v>76985</v>
      </c>
      <c r="H14" s="13">
        <v>28038</v>
      </c>
      <c r="I14" s="13">
        <v>3307</v>
      </c>
      <c r="J14" s="13">
        <v>18463</v>
      </c>
      <c r="K14" s="11">
        <f t="shared" si="4"/>
        <v>310523</v>
      </c>
      <c r="L14" s="53"/>
    </row>
    <row r="15" spans="1:11" ht="17.25" customHeight="1">
      <c r="A15" s="14" t="s">
        <v>22</v>
      </c>
      <c r="B15" s="13">
        <v>6920</v>
      </c>
      <c r="C15" s="13">
        <v>10274</v>
      </c>
      <c r="D15" s="13">
        <v>10101</v>
      </c>
      <c r="E15" s="13">
        <v>5791</v>
      </c>
      <c r="F15" s="13">
        <v>8746</v>
      </c>
      <c r="G15" s="13">
        <v>11977</v>
      </c>
      <c r="H15" s="13">
        <v>5437</v>
      </c>
      <c r="I15" s="13">
        <v>821</v>
      </c>
      <c r="J15" s="13">
        <v>4402</v>
      </c>
      <c r="K15" s="11">
        <f t="shared" si="4"/>
        <v>64469</v>
      </c>
    </row>
    <row r="16" spans="1:11" ht="17.25" customHeight="1">
      <c r="A16" s="15" t="s">
        <v>117</v>
      </c>
      <c r="B16" s="13">
        <f>B17+B18+B19</f>
        <v>3223</v>
      </c>
      <c r="C16" s="13">
        <f aca="true" t="shared" si="5" ref="C16:J16">C17+C18+C19</f>
        <v>4995</v>
      </c>
      <c r="D16" s="13">
        <f t="shared" si="5"/>
        <v>4897</v>
      </c>
      <c r="E16" s="13">
        <f t="shared" si="5"/>
        <v>2673</v>
      </c>
      <c r="F16" s="13">
        <f t="shared" si="5"/>
        <v>4333</v>
      </c>
      <c r="G16" s="13">
        <f t="shared" si="5"/>
        <v>6589</v>
      </c>
      <c r="H16" s="13">
        <f t="shared" si="5"/>
        <v>2350</v>
      </c>
      <c r="I16" s="13">
        <f t="shared" si="5"/>
        <v>458</v>
      </c>
      <c r="J16" s="13">
        <f t="shared" si="5"/>
        <v>1956</v>
      </c>
      <c r="K16" s="11">
        <f t="shared" si="4"/>
        <v>31474</v>
      </c>
    </row>
    <row r="17" spans="1:11" ht="17.25" customHeight="1">
      <c r="A17" s="14" t="s">
        <v>118</v>
      </c>
      <c r="B17" s="13">
        <v>1468</v>
      </c>
      <c r="C17" s="13">
        <v>2263</v>
      </c>
      <c r="D17" s="13">
        <v>2137</v>
      </c>
      <c r="E17" s="13">
        <v>1253</v>
      </c>
      <c r="F17" s="13">
        <v>1992</v>
      </c>
      <c r="G17" s="13">
        <v>3053</v>
      </c>
      <c r="H17" s="13">
        <v>1164</v>
      </c>
      <c r="I17" s="13">
        <v>241</v>
      </c>
      <c r="J17" s="13">
        <v>867</v>
      </c>
      <c r="K17" s="11">
        <f t="shared" si="4"/>
        <v>14438</v>
      </c>
    </row>
    <row r="18" spans="1:11" ht="17.25" customHeight="1">
      <c r="A18" s="14" t="s">
        <v>119</v>
      </c>
      <c r="B18" s="13">
        <v>144</v>
      </c>
      <c r="C18" s="13">
        <v>202</v>
      </c>
      <c r="D18" s="13">
        <v>226</v>
      </c>
      <c r="E18" s="13">
        <v>121</v>
      </c>
      <c r="F18" s="13">
        <v>173</v>
      </c>
      <c r="G18" s="13">
        <v>490</v>
      </c>
      <c r="H18" s="13">
        <v>119</v>
      </c>
      <c r="I18" s="13">
        <v>15</v>
      </c>
      <c r="J18" s="13">
        <v>72</v>
      </c>
      <c r="K18" s="11">
        <f t="shared" si="4"/>
        <v>1562</v>
      </c>
    </row>
    <row r="19" spans="1:11" ht="17.25" customHeight="1">
      <c r="A19" s="14" t="s">
        <v>120</v>
      </c>
      <c r="B19" s="13">
        <v>1611</v>
      </c>
      <c r="C19" s="13">
        <v>2530</v>
      </c>
      <c r="D19" s="13">
        <v>2534</v>
      </c>
      <c r="E19" s="13">
        <v>1299</v>
      </c>
      <c r="F19" s="13">
        <v>2168</v>
      </c>
      <c r="G19" s="13">
        <v>3046</v>
      </c>
      <c r="H19" s="13">
        <v>1067</v>
      </c>
      <c r="I19" s="13">
        <v>202</v>
      </c>
      <c r="J19" s="13">
        <v>1017</v>
      </c>
      <c r="K19" s="11">
        <f t="shared" si="4"/>
        <v>15474</v>
      </c>
    </row>
    <row r="20" spans="1:11" ht="17.25" customHeight="1">
      <c r="A20" s="16" t="s">
        <v>23</v>
      </c>
      <c r="B20" s="11">
        <f>+B21+B22+B23</f>
        <v>54653</v>
      </c>
      <c r="C20" s="11">
        <f aca="true" t="shared" si="6" ref="C20:J20">+C21+C22+C23</f>
        <v>67270</v>
      </c>
      <c r="D20" s="11">
        <f t="shared" si="6"/>
        <v>83482</v>
      </c>
      <c r="E20" s="11">
        <f t="shared" si="6"/>
        <v>41876</v>
      </c>
      <c r="F20" s="11">
        <f t="shared" si="6"/>
        <v>89330</v>
      </c>
      <c r="G20" s="11">
        <f t="shared" si="6"/>
        <v>150392</v>
      </c>
      <c r="H20" s="11">
        <f t="shared" si="6"/>
        <v>40864</v>
      </c>
      <c r="I20" s="11">
        <f t="shared" si="6"/>
        <v>7932</v>
      </c>
      <c r="J20" s="11">
        <f t="shared" si="6"/>
        <v>31208</v>
      </c>
      <c r="K20" s="11">
        <f t="shared" si="4"/>
        <v>567007</v>
      </c>
    </row>
    <row r="21" spans="1:12" ht="17.25" customHeight="1">
      <c r="A21" s="12" t="s">
        <v>24</v>
      </c>
      <c r="B21" s="13">
        <v>32091</v>
      </c>
      <c r="C21" s="13">
        <v>42212</v>
      </c>
      <c r="D21" s="13">
        <v>52033</v>
      </c>
      <c r="E21" s="13">
        <v>26672</v>
      </c>
      <c r="F21" s="13">
        <v>51805</v>
      </c>
      <c r="G21" s="13">
        <v>79265</v>
      </c>
      <c r="H21" s="13">
        <v>23936</v>
      </c>
      <c r="I21" s="13">
        <v>5290</v>
      </c>
      <c r="J21" s="13">
        <v>19051</v>
      </c>
      <c r="K21" s="11">
        <f t="shared" si="4"/>
        <v>332355</v>
      </c>
      <c r="L21" s="53"/>
    </row>
    <row r="22" spans="1:12" ht="17.25" customHeight="1">
      <c r="A22" s="12" t="s">
        <v>25</v>
      </c>
      <c r="B22" s="13">
        <v>18602</v>
      </c>
      <c r="C22" s="13">
        <v>19759</v>
      </c>
      <c r="D22" s="13">
        <v>25449</v>
      </c>
      <c r="E22" s="13">
        <v>12489</v>
      </c>
      <c r="F22" s="13">
        <v>31769</v>
      </c>
      <c r="G22" s="13">
        <v>62623</v>
      </c>
      <c r="H22" s="13">
        <v>14361</v>
      </c>
      <c r="I22" s="13">
        <v>2146</v>
      </c>
      <c r="J22" s="13">
        <v>9838</v>
      </c>
      <c r="K22" s="11">
        <f t="shared" si="4"/>
        <v>197036</v>
      </c>
      <c r="L22" s="53"/>
    </row>
    <row r="23" spans="1:11" ht="17.25" customHeight="1">
      <c r="A23" s="12" t="s">
        <v>26</v>
      </c>
      <c r="B23" s="13">
        <v>3960</v>
      </c>
      <c r="C23" s="13">
        <v>5299</v>
      </c>
      <c r="D23" s="13">
        <v>6000</v>
      </c>
      <c r="E23" s="13">
        <v>2715</v>
      </c>
      <c r="F23" s="13">
        <v>5756</v>
      </c>
      <c r="G23" s="13">
        <v>8504</v>
      </c>
      <c r="H23" s="13">
        <v>2567</v>
      </c>
      <c r="I23" s="13">
        <v>496</v>
      </c>
      <c r="J23" s="13">
        <v>2319</v>
      </c>
      <c r="K23" s="11">
        <f t="shared" si="4"/>
        <v>37616</v>
      </c>
    </row>
    <row r="24" spans="1:11" ht="17.25" customHeight="1">
      <c r="A24" s="16" t="s">
        <v>27</v>
      </c>
      <c r="B24" s="13">
        <v>17278</v>
      </c>
      <c r="C24" s="13">
        <v>26879</v>
      </c>
      <c r="D24" s="13">
        <v>34810</v>
      </c>
      <c r="E24" s="13">
        <v>17512</v>
      </c>
      <c r="F24" s="13">
        <v>24901</v>
      </c>
      <c r="G24" s="13">
        <v>27237</v>
      </c>
      <c r="H24" s="13">
        <v>10722</v>
      </c>
      <c r="I24" s="13">
        <v>4190</v>
      </c>
      <c r="J24" s="13">
        <v>16114</v>
      </c>
      <c r="K24" s="11">
        <f t="shared" si="4"/>
        <v>179643</v>
      </c>
    </row>
    <row r="25" spans="1:12" ht="17.25" customHeight="1">
      <c r="A25" s="12" t="s">
        <v>28</v>
      </c>
      <c r="B25" s="13">
        <v>11058</v>
      </c>
      <c r="C25" s="13">
        <v>17203</v>
      </c>
      <c r="D25" s="13">
        <v>22278</v>
      </c>
      <c r="E25" s="13">
        <v>11208</v>
      </c>
      <c r="F25" s="13">
        <v>15937</v>
      </c>
      <c r="G25" s="13">
        <v>17432</v>
      </c>
      <c r="H25" s="13">
        <v>6862</v>
      </c>
      <c r="I25" s="13">
        <v>2682</v>
      </c>
      <c r="J25" s="13">
        <v>10313</v>
      </c>
      <c r="K25" s="11">
        <f t="shared" si="4"/>
        <v>114973</v>
      </c>
      <c r="L25" s="53"/>
    </row>
    <row r="26" spans="1:12" ht="17.25" customHeight="1">
      <c r="A26" s="12" t="s">
        <v>29</v>
      </c>
      <c r="B26" s="13">
        <v>6220</v>
      </c>
      <c r="C26" s="13">
        <v>9676</v>
      </c>
      <c r="D26" s="13">
        <v>12532</v>
      </c>
      <c r="E26" s="13">
        <v>6304</v>
      </c>
      <c r="F26" s="13">
        <v>8964</v>
      </c>
      <c r="G26" s="13">
        <v>9805</v>
      </c>
      <c r="H26" s="13">
        <v>3860</v>
      </c>
      <c r="I26" s="13">
        <v>1508</v>
      </c>
      <c r="J26" s="13">
        <v>5801</v>
      </c>
      <c r="K26" s="11">
        <f t="shared" si="4"/>
        <v>64670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864</v>
      </c>
      <c r="I27" s="11">
        <v>0</v>
      </c>
      <c r="J27" s="11">
        <v>0</v>
      </c>
      <c r="K27" s="11">
        <f t="shared" si="4"/>
        <v>864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26531.25</v>
      </c>
      <c r="I35" s="19">
        <v>0</v>
      </c>
      <c r="J35" s="19">
        <v>0</v>
      </c>
      <c r="K35" s="23">
        <f>SUM(B35:J35)</f>
        <v>26531.25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422108.98000000004</v>
      </c>
      <c r="C47" s="22">
        <f aca="true" t="shared" si="9" ref="C47:H47">+C48+C56</f>
        <v>664169.64</v>
      </c>
      <c r="D47" s="22">
        <f t="shared" si="9"/>
        <v>853815.39</v>
      </c>
      <c r="E47" s="22">
        <f t="shared" si="9"/>
        <v>400399.85</v>
      </c>
      <c r="F47" s="22">
        <f t="shared" si="9"/>
        <v>644076.6</v>
      </c>
      <c r="G47" s="22">
        <f t="shared" si="9"/>
        <v>852010.8799999999</v>
      </c>
      <c r="H47" s="22">
        <f t="shared" si="9"/>
        <v>382525.78</v>
      </c>
      <c r="I47" s="22">
        <f>+I48+I56</f>
        <v>112949.49</v>
      </c>
      <c r="J47" s="22">
        <f>+J48+J56</f>
        <v>301824.29000000004</v>
      </c>
      <c r="K47" s="22">
        <f>SUM(B47:J47)</f>
        <v>4633880.9</v>
      </c>
    </row>
    <row r="48" spans="1:11" ht="17.25" customHeight="1">
      <c r="A48" s="16" t="s">
        <v>48</v>
      </c>
      <c r="B48" s="23">
        <f>SUM(B49:B55)</f>
        <v>404787.14</v>
      </c>
      <c r="C48" s="23">
        <f aca="true" t="shared" si="10" ref="C48:H48">SUM(C49:C55)</f>
        <v>641795.81</v>
      </c>
      <c r="D48" s="23">
        <f t="shared" si="10"/>
        <v>830954.25</v>
      </c>
      <c r="E48" s="23">
        <f t="shared" si="10"/>
        <v>379001.44</v>
      </c>
      <c r="F48" s="23">
        <f t="shared" si="10"/>
        <v>623136.97</v>
      </c>
      <c r="G48" s="23">
        <f t="shared" si="10"/>
        <v>824010.44</v>
      </c>
      <c r="H48" s="23">
        <f t="shared" si="10"/>
        <v>364279.31</v>
      </c>
      <c r="I48" s="23">
        <f>SUM(I49:I55)</f>
        <v>112949.49</v>
      </c>
      <c r="J48" s="23">
        <f>SUM(J49:J55)</f>
        <v>288613.26</v>
      </c>
      <c r="K48" s="23">
        <f aca="true" t="shared" si="11" ref="K48:K56">SUM(B48:J48)</f>
        <v>4469528.11</v>
      </c>
    </row>
    <row r="49" spans="1:11" ht="17.25" customHeight="1">
      <c r="A49" s="35" t="s">
        <v>49</v>
      </c>
      <c r="B49" s="23">
        <f aca="true" t="shared" si="12" ref="B49:H49">ROUND(B30*B7,2)</f>
        <v>404787.14</v>
      </c>
      <c r="C49" s="23">
        <f t="shared" si="12"/>
        <v>640372.4</v>
      </c>
      <c r="D49" s="23">
        <f t="shared" si="12"/>
        <v>830954.25</v>
      </c>
      <c r="E49" s="23">
        <f t="shared" si="12"/>
        <v>379001.44</v>
      </c>
      <c r="F49" s="23">
        <f t="shared" si="12"/>
        <v>623136.97</v>
      </c>
      <c r="G49" s="23">
        <f t="shared" si="12"/>
        <v>824010.44</v>
      </c>
      <c r="H49" s="23">
        <f t="shared" si="12"/>
        <v>337748.06</v>
      </c>
      <c r="I49" s="23">
        <f>ROUND(I30*I7,2)</f>
        <v>112949.49</v>
      </c>
      <c r="J49" s="23">
        <f>ROUND(J30*J7,2)</f>
        <v>288613.26</v>
      </c>
      <c r="K49" s="23">
        <f t="shared" si="11"/>
        <v>4441573.45</v>
      </c>
    </row>
    <row r="50" spans="1:11" ht="17.25" customHeight="1">
      <c r="A50" s="35" t="s">
        <v>50</v>
      </c>
      <c r="B50" s="19">
        <v>0</v>
      </c>
      <c r="C50" s="23">
        <f>ROUND(C31*C7,2)</f>
        <v>1423.41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1423.41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26531.25</v>
      </c>
      <c r="I53" s="32">
        <f>+I35</f>
        <v>0</v>
      </c>
      <c r="J53" s="32">
        <f>+J35</f>
        <v>0</v>
      </c>
      <c r="K53" s="23">
        <f t="shared" si="11"/>
        <v>26531.25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-63519</v>
      </c>
      <c r="C60" s="36">
        <f t="shared" si="13"/>
        <v>-100711.13</v>
      </c>
      <c r="D60" s="36">
        <f t="shared" si="13"/>
        <v>-102797.33</v>
      </c>
      <c r="E60" s="36">
        <f t="shared" si="13"/>
        <v>-59885.32</v>
      </c>
      <c r="F60" s="36">
        <f t="shared" si="13"/>
        <v>-74040.33</v>
      </c>
      <c r="G60" s="36">
        <f t="shared" si="13"/>
        <v>-87312</v>
      </c>
      <c r="H60" s="36">
        <f t="shared" si="13"/>
        <v>-57153</v>
      </c>
      <c r="I60" s="36">
        <f t="shared" si="13"/>
        <v>-13925.279999999999</v>
      </c>
      <c r="J60" s="36">
        <f>+J61+J68+J94+J95+J85+J100</f>
        <v>-53376.46</v>
      </c>
      <c r="K60" s="36">
        <f>SUM(B60:J60)</f>
        <v>-612719.8500000001</v>
      </c>
    </row>
    <row r="61" spans="1:11" ht="18.75" customHeight="1">
      <c r="A61" s="16" t="s">
        <v>82</v>
      </c>
      <c r="B61" s="36">
        <f aca="true" t="shared" si="14" ref="B61:J61">B62+B63+B64+B65+B66+B67</f>
        <v>-63519</v>
      </c>
      <c r="C61" s="36">
        <f t="shared" si="14"/>
        <v>-100548</v>
      </c>
      <c r="D61" s="36">
        <f t="shared" si="14"/>
        <v>-101676</v>
      </c>
      <c r="E61" s="36">
        <f t="shared" si="14"/>
        <v>-56562</v>
      </c>
      <c r="F61" s="36">
        <f t="shared" si="14"/>
        <v>-73647</v>
      </c>
      <c r="G61" s="36">
        <f t="shared" si="14"/>
        <v>-87294</v>
      </c>
      <c r="H61" s="36">
        <f t="shared" si="14"/>
        <v>-57153</v>
      </c>
      <c r="I61" s="36">
        <f t="shared" si="14"/>
        <v>-10452</v>
      </c>
      <c r="J61" s="36">
        <f t="shared" si="14"/>
        <v>-36480</v>
      </c>
      <c r="K61" s="36">
        <f aca="true" t="shared" si="15" ref="K61:K92">SUM(B61:J61)</f>
        <v>-587331</v>
      </c>
    </row>
    <row r="62" spans="1:11" ht="18.75" customHeight="1">
      <c r="A62" s="12" t="s">
        <v>83</v>
      </c>
      <c r="B62" s="36">
        <f>-ROUND(B9*$D$3,2)</f>
        <v>-63519</v>
      </c>
      <c r="C62" s="36">
        <f aca="true" t="shared" si="16" ref="C62:J62">-ROUND(C9*$D$3,2)</f>
        <v>-100548</v>
      </c>
      <c r="D62" s="36">
        <f t="shared" si="16"/>
        <v>-101676</v>
      </c>
      <c r="E62" s="36">
        <f t="shared" si="16"/>
        <v>-56562</v>
      </c>
      <c r="F62" s="36">
        <f t="shared" si="16"/>
        <v>-73647</v>
      </c>
      <c r="G62" s="36">
        <f t="shared" si="16"/>
        <v>-87294</v>
      </c>
      <c r="H62" s="36">
        <f t="shared" si="16"/>
        <v>-57153</v>
      </c>
      <c r="I62" s="36">
        <f t="shared" si="16"/>
        <v>-10452</v>
      </c>
      <c r="J62" s="36">
        <f t="shared" si="16"/>
        <v>-36480</v>
      </c>
      <c r="K62" s="36">
        <f t="shared" si="15"/>
        <v>-587331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19">
        <v>0</v>
      </c>
      <c r="C68" s="36">
        <f aca="true" t="shared" si="17" ref="B68:J68">SUM(C69:C92)</f>
        <v>-163.13</v>
      </c>
      <c r="D68" s="36">
        <f t="shared" si="17"/>
        <v>-1121.33</v>
      </c>
      <c r="E68" s="36">
        <f t="shared" si="17"/>
        <v>-3323.32</v>
      </c>
      <c r="F68" s="36">
        <f t="shared" si="17"/>
        <v>-393.33</v>
      </c>
      <c r="G68" s="36">
        <f t="shared" si="17"/>
        <v>-18</v>
      </c>
      <c r="H68" s="19">
        <v>0</v>
      </c>
      <c r="I68" s="36">
        <f t="shared" si="17"/>
        <v>-3473.2799999999997</v>
      </c>
      <c r="J68" s="36">
        <f t="shared" si="17"/>
        <v>-5402.65</v>
      </c>
      <c r="K68" s="36">
        <f t="shared" si="15"/>
        <v>-13895.039999999999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5" t="s">
        <v>66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5"/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-3323.32</v>
      </c>
      <c r="F92" s="19">
        <v>0</v>
      </c>
      <c r="G92" s="19">
        <v>0</v>
      </c>
      <c r="H92" s="19">
        <v>0</v>
      </c>
      <c r="I92" s="49">
        <v>-1423.16</v>
      </c>
      <c r="J92" s="49">
        <v>-5402.65</v>
      </c>
      <c r="K92" s="49">
        <f t="shared" si="15"/>
        <v>-10149.130000000001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358589.98000000004</v>
      </c>
      <c r="C97" s="24">
        <f t="shared" si="19"/>
        <v>563458.51</v>
      </c>
      <c r="D97" s="24">
        <f t="shared" si="19"/>
        <v>751018.06</v>
      </c>
      <c r="E97" s="24">
        <f t="shared" si="19"/>
        <v>340514.52999999997</v>
      </c>
      <c r="F97" s="24">
        <f t="shared" si="19"/>
        <v>570036.27</v>
      </c>
      <c r="G97" s="24">
        <f t="shared" si="19"/>
        <v>764698.8799999999</v>
      </c>
      <c r="H97" s="24">
        <f t="shared" si="19"/>
        <v>325372.78</v>
      </c>
      <c r="I97" s="24">
        <f>+I98+I99</f>
        <v>99024.21</v>
      </c>
      <c r="J97" s="24">
        <f>+J98+J99</f>
        <v>248447.83000000002</v>
      </c>
      <c r="K97" s="49">
        <f t="shared" si="18"/>
        <v>4021161.05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341268.14</v>
      </c>
      <c r="C98" s="24">
        <f t="shared" si="20"/>
        <v>541084.68</v>
      </c>
      <c r="D98" s="24">
        <f t="shared" si="20"/>
        <v>728156.92</v>
      </c>
      <c r="E98" s="24">
        <f t="shared" si="20"/>
        <v>319116.12</v>
      </c>
      <c r="F98" s="24">
        <f t="shared" si="20"/>
        <v>549096.64</v>
      </c>
      <c r="G98" s="24">
        <f t="shared" si="20"/>
        <v>736698.44</v>
      </c>
      <c r="H98" s="24">
        <f t="shared" si="20"/>
        <v>307126.31</v>
      </c>
      <c r="I98" s="24">
        <f t="shared" si="20"/>
        <v>99024.21</v>
      </c>
      <c r="J98" s="24">
        <f t="shared" si="20"/>
        <v>246730.61000000002</v>
      </c>
      <c r="K98" s="49">
        <f t="shared" si="18"/>
        <v>3868302.0700000003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1717.2200000000012</v>
      </c>
      <c r="K99" s="49">
        <f t="shared" si="18"/>
        <v>152858.98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49">
        <v>-11493.81</v>
      </c>
      <c r="K100" s="49">
        <f t="shared" si="18"/>
        <v>-11493.81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4021161.0500000007</v>
      </c>
      <c r="L105" s="55"/>
    </row>
    <row r="106" spans="1:11" ht="18.75" customHeight="1">
      <c r="A106" s="26" t="s">
        <v>78</v>
      </c>
      <c r="B106" s="27">
        <v>47262.13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47262.13</v>
      </c>
    </row>
    <row r="107" spans="1:11" ht="18.75" customHeight="1">
      <c r="A107" s="26" t="s">
        <v>79</v>
      </c>
      <c r="B107" s="27">
        <v>311327.86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311327.86</v>
      </c>
    </row>
    <row r="108" spans="1:11" ht="18.75" customHeight="1">
      <c r="A108" s="26" t="s">
        <v>80</v>
      </c>
      <c r="B108" s="41">
        <v>0</v>
      </c>
      <c r="C108" s="27">
        <f>+C97</f>
        <v>563458.51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563458.51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751018.06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751018.06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340514.52999999997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340514.52999999997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109237.8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109237.8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203655.1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203655.1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257143.37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257143.37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206467.08</v>
      </c>
      <c r="H115" s="41">
        <v>0</v>
      </c>
      <c r="I115" s="41">
        <v>0</v>
      </c>
      <c r="J115" s="41">
        <v>0</v>
      </c>
      <c r="K115" s="42">
        <f t="shared" si="22"/>
        <v>206467.08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23375.3</v>
      </c>
      <c r="H116" s="41">
        <v>0</v>
      </c>
      <c r="I116" s="41">
        <v>0</v>
      </c>
      <c r="J116" s="41">
        <v>0</v>
      </c>
      <c r="K116" s="42">
        <f t="shared" si="22"/>
        <v>23375.3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126164.83</v>
      </c>
      <c r="H117" s="41">
        <v>0</v>
      </c>
      <c r="I117" s="41">
        <v>0</v>
      </c>
      <c r="J117" s="41">
        <v>0</v>
      </c>
      <c r="K117" s="42">
        <f t="shared" si="22"/>
        <v>126164.83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111131.89</v>
      </c>
      <c r="H118" s="41">
        <v>0</v>
      </c>
      <c r="I118" s="41">
        <v>0</v>
      </c>
      <c r="J118" s="41">
        <v>0</v>
      </c>
      <c r="K118" s="42">
        <f t="shared" si="22"/>
        <v>111131.89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297559.77</v>
      </c>
      <c r="H119" s="41">
        <v>0</v>
      </c>
      <c r="I119" s="41">
        <v>0</v>
      </c>
      <c r="J119" s="41">
        <v>0</v>
      </c>
      <c r="K119" s="42">
        <f t="shared" si="22"/>
        <v>297559.77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111300.64</v>
      </c>
      <c r="I120" s="41">
        <v>0</v>
      </c>
      <c r="J120" s="41">
        <v>0</v>
      </c>
      <c r="K120" s="42">
        <f t="shared" si="22"/>
        <v>111300.64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214072.14</v>
      </c>
      <c r="I121" s="41">
        <v>0</v>
      </c>
      <c r="J121" s="41">
        <v>0</v>
      </c>
      <c r="K121" s="42">
        <f t="shared" si="22"/>
        <v>214072.14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99024.21</v>
      </c>
      <c r="J122" s="41">
        <v>0</v>
      </c>
      <c r="K122" s="42">
        <f t="shared" si="22"/>
        <v>99024.21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248447.83</v>
      </c>
      <c r="K123" s="45">
        <f t="shared" si="22"/>
        <v>248447.83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2014-11-27T19:42:57Z</dcterms:modified>
  <cp:category/>
  <cp:version/>
  <cp:contentType/>
  <cp:contentStatus/>
</cp:coreProperties>
</file>