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65416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<sst xmlns="http://schemas.openxmlformats.org/spreadsheetml/2006/main" count="127" uniqueCount="127">
  <si>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</si>
  <si>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</si>
  <si>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</si>
  <si>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</si>
  <si>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</si>
  <si>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</si>
  <si>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</si>
  <si>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</si>
  <si>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</si>
  <si>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</si>
  <si>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</si>
  <si>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</si>
  <si>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</si>
  <si>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</si>
  <si>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</si>
  <si>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</si>
  <si>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</si>
  <si>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</si>
  <si>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</si>
  <si>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</si>
  <si>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</si>
  <si>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</si>
  <si>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</si>
  <si>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</si>
  <si>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</si>
  <si>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</si>
  <si>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</si>
  <si>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</si>
  <si>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</si>
  <si>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</si>
  <si>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</si>
  <si>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</si>
  <si>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</si>
  <si>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</si>
  <si>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</si>
  <si>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</si>
  <si>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</si>
  <si>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</si>
  <si>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</si>
  <si>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</si>
  <si>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</si>
  <si>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</si>
  <si>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</si>
  <si>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</si>
  <si>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</si>
  <si>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</si>
  <si>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</si>
  <si>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</si>
  <si>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</si>
  <si>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</si>
  <si>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</si>
  <si>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</si>
  <si>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</si>
  <si>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</si>
  <si>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</si>
  <si>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</si>
  <si>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</si>
  <si>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</si>
  <si>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</si>
  <si>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</si>
  <si>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</si>
  <si>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</si>
  <si>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</si>
  <si>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</si>
  <si>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</si>
  <si>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</si>
  <si>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</si>
  <si>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</si>
  <si>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</si>
  <si>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</si>
  <si>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</si>
  <si>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</si>
  <si>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</si>
  <si>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</si>
  <si>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</si>
  <si>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</si>
  <si>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</si>
  <si>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</si>
  <si>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</si>
  <si>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</si>
  <si>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</si>
  <si>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</si>
  <si>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</si>
  <si>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</si>
  <si>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</si>
  <si>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</si>
  <si>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</si>
  <si>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</si>
  <si>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</si>
  <si>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</si>
  <si>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</si>
  <si>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</si>
  <si>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</si>
  <si>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</si>
  <si>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</si>
  <si>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</si>
  <si>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</si>
  <si>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</si>
  <si>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</si>
  <si>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</si>
  <si>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</si>
  <si>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</si>
  <si>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</si>
  <si>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</si>
  <si>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</si>
  <si>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</si>
  <si>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</si>
  <si>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</si>
  <si>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</si>
  <si>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</si>
  <si>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</si>
  <si>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</si>
  <si>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</si>
  <si>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</si>
  <si>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</si>
  <si>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</si>
  <si>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</si>
  <si>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</si>
  <si>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</si>
  <si>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</si>
  <si>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</si>
  <si>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</si>
  <si>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</si>
  <si>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</si>
  <si>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</si>
  <si>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</si>
  <si>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OPERAÇÃO 22/11/14 - VENCIMENTO 28/11/14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</si>
</sst>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86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126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1" ht="15.75">
      <c r="A4" s="63" t="s">
        <v>15</v>
      </c>
      <c r="B4" s="65" t="s">
        <v>114</v>
      </c>
      <c r="C4" s="66"/>
      <c r="D4" s="66"/>
      <c r="E4" s="66"/>
      <c r="F4" s="66"/>
      <c r="G4" s="66"/>
      <c r="H4" s="66"/>
      <c r="I4" s="66"/>
      <c r="J4" s="67"/>
      <c r="K4" s="64" t="s">
        <v>16</v>
      </c>
    </row>
    <row r="5" spans="1:11" ht="38.25">
      <c r="A5" s="63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68" t="s">
        <v>113</v>
      </c>
      <c r="J5" s="68" t="s">
        <v>112</v>
      </c>
      <c r="K5" s="63"/>
    </row>
    <row r="6" spans="1:11" ht="18.75" customHeight="1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69"/>
      <c r="J6" s="69"/>
      <c r="K6" s="63"/>
    </row>
    <row r="7" spans="1:12" ht="17.25" customHeight="1">
      <c r="A7" s="8" t="s">
        <v>30</v>
      </c>
      <c r="B7" s="9">
        <f aca="true" t="shared" si="0" ref="B7:K7">+B8+B20+B24+B27</f>
        <v>308729</v>
      </c>
      <c r="C7" s="9">
        <f t="shared" si="0"/>
        <v>426130</v>
      </c>
      <c r="D7" s="9">
        <f t="shared" si="0"/>
        <v>499627</v>
      </c>
      <c r="E7" s="9">
        <f t="shared" si="0"/>
        <v>270862</v>
      </c>
      <c r="F7" s="9">
        <f t="shared" si="0"/>
        <v>401568</v>
      </c>
      <c r="G7" s="9">
        <f t="shared" si="0"/>
        <v>632183</v>
      </c>
      <c r="H7" s="9">
        <f t="shared" si="0"/>
        <v>253831</v>
      </c>
      <c r="I7" s="9">
        <f t="shared" si="0"/>
        <v>61555</v>
      </c>
      <c r="J7" s="9">
        <f t="shared" si="0"/>
        <v>181184</v>
      </c>
      <c r="K7" s="9">
        <f t="shared" si="0"/>
        <v>3035669</v>
      </c>
      <c r="L7" s="53"/>
    </row>
    <row r="8" spans="1:11" ht="17.25" customHeight="1">
      <c r="A8" s="10" t="s">
        <v>121</v>
      </c>
      <c r="B8" s="11">
        <f>B9+B12+B16</f>
        <v>183881</v>
      </c>
      <c r="C8" s="11">
        <f aca="true" t="shared" si="1" ref="C8:J8">C9+C12+C16</f>
        <v>261053</v>
      </c>
      <c r="D8" s="11">
        <f t="shared" si="1"/>
        <v>289825</v>
      </c>
      <c r="E8" s="11">
        <f t="shared" si="1"/>
        <v>162042</v>
      </c>
      <c r="F8" s="11">
        <f t="shared" si="1"/>
        <v>222048</v>
      </c>
      <c r="G8" s="11">
        <f t="shared" si="1"/>
        <v>341323</v>
      </c>
      <c r="H8" s="11">
        <f t="shared" si="1"/>
        <v>157469</v>
      </c>
      <c r="I8" s="11">
        <f t="shared" si="1"/>
        <v>33462</v>
      </c>
      <c r="J8" s="11">
        <f t="shared" si="1"/>
        <v>103959</v>
      </c>
      <c r="K8" s="11">
        <f>SUM(B8:J8)</f>
        <v>1755062</v>
      </c>
    </row>
    <row r="9" spans="1:11" ht="17.25" customHeight="1">
      <c r="A9" s="15" t="s">
        <v>17</v>
      </c>
      <c r="B9" s="13">
        <f>+B10+B11</f>
        <v>35169</v>
      </c>
      <c r="C9" s="13">
        <f aca="true" t="shared" si="2" ref="C9:J9">+C10+C11</f>
        <v>54924</v>
      </c>
      <c r="D9" s="13">
        <f t="shared" si="2"/>
        <v>54864</v>
      </c>
      <c r="E9" s="13">
        <f t="shared" si="2"/>
        <v>31458</v>
      </c>
      <c r="F9" s="13">
        <f t="shared" si="2"/>
        <v>34864</v>
      </c>
      <c r="G9" s="13">
        <f t="shared" si="2"/>
        <v>40664</v>
      </c>
      <c r="H9" s="13">
        <f t="shared" si="2"/>
        <v>33288</v>
      </c>
      <c r="I9" s="13">
        <f t="shared" si="2"/>
        <v>7972</v>
      </c>
      <c r="J9" s="13">
        <f t="shared" si="2"/>
        <v>16974</v>
      </c>
      <c r="K9" s="11">
        <f>SUM(B9:J9)</f>
        <v>310177</v>
      </c>
    </row>
    <row r="10" spans="1:11" ht="17.25" customHeight="1">
      <c r="A10" s="30" t="s">
        <v>18</v>
      </c>
      <c r="B10" s="13">
        <v>35169</v>
      </c>
      <c r="C10" s="13">
        <v>54924</v>
      </c>
      <c r="D10" s="13">
        <v>54864</v>
      </c>
      <c r="E10" s="13">
        <v>31458</v>
      </c>
      <c r="F10" s="13">
        <v>34864</v>
      </c>
      <c r="G10" s="13">
        <v>40664</v>
      </c>
      <c r="H10" s="13">
        <v>33288</v>
      </c>
      <c r="I10" s="13">
        <v>7972</v>
      </c>
      <c r="J10" s="13">
        <v>16974</v>
      </c>
      <c r="K10" s="11">
        <f>SUM(B10:J10)</f>
        <v>310177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143198</v>
      </c>
      <c r="C12" s="17">
        <f t="shared" si="3"/>
        <v>197815</v>
      </c>
      <c r="D12" s="17">
        <f t="shared" si="3"/>
        <v>227013</v>
      </c>
      <c r="E12" s="17">
        <f t="shared" si="3"/>
        <v>125900</v>
      </c>
      <c r="F12" s="17">
        <f t="shared" si="3"/>
        <v>180297</v>
      </c>
      <c r="G12" s="17">
        <f t="shared" si="3"/>
        <v>290508</v>
      </c>
      <c r="H12" s="17">
        <f t="shared" si="3"/>
        <v>120125</v>
      </c>
      <c r="I12" s="17">
        <f t="shared" si="3"/>
        <v>24381</v>
      </c>
      <c r="J12" s="17">
        <f t="shared" si="3"/>
        <v>83942</v>
      </c>
      <c r="K12" s="11">
        <f aca="true" t="shared" si="4" ref="K12:K27">SUM(B12:J12)</f>
        <v>1393179</v>
      </c>
    </row>
    <row r="13" spans="1:13" ht="17.25" customHeight="1">
      <c r="A13" s="14" t="s">
        <v>20</v>
      </c>
      <c r="B13" s="13">
        <v>69909</v>
      </c>
      <c r="C13" s="13">
        <v>101943</v>
      </c>
      <c r="D13" s="13">
        <v>119275</v>
      </c>
      <c r="E13" s="13">
        <v>66581</v>
      </c>
      <c r="F13" s="13">
        <v>90151</v>
      </c>
      <c r="G13" s="13">
        <v>137288</v>
      </c>
      <c r="H13" s="13">
        <v>56473</v>
      </c>
      <c r="I13" s="13">
        <v>13788</v>
      </c>
      <c r="J13" s="13">
        <v>44132</v>
      </c>
      <c r="K13" s="11">
        <f t="shared" si="4"/>
        <v>699540</v>
      </c>
      <c r="L13" s="53"/>
      <c r="M13" s="54"/>
    </row>
    <row r="14" spans="1:12" ht="17.25" customHeight="1">
      <c r="A14" s="14" t="s">
        <v>21</v>
      </c>
      <c r="B14" s="13">
        <v>59687</v>
      </c>
      <c r="C14" s="13">
        <v>76130</v>
      </c>
      <c r="D14" s="13">
        <v>87008</v>
      </c>
      <c r="E14" s="13">
        <v>48390</v>
      </c>
      <c r="F14" s="13">
        <v>74199</v>
      </c>
      <c r="G14" s="13">
        <v>132416</v>
      </c>
      <c r="H14" s="13">
        <v>53076</v>
      </c>
      <c r="I14" s="13">
        <v>8280</v>
      </c>
      <c r="J14" s="13">
        <v>32147</v>
      </c>
      <c r="K14" s="11">
        <f t="shared" si="4"/>
        <v>571333</v>
      </c>
      <c r="L14" s="53"/>
    </row>
    <row r="15" spans="1:11" ht="17.25" customHeight="1">
      <c r="A15" s="14" t="s">
        <v>22</v>
      </c>
      <c r="B15" s="13">
        <v>13602</v>
      </c>
      <c r="C15" s="13">
        <v>19742</v>
      </c>
      <c r="D15" s="13">
        <v>20730</v>
      </c>
      <c r="E15" s="13">
        <v>10929</v>
      </c>
      <c r="F15" s="13">
        <v>15947</v>
      </c>
      <c r="G15" s="13">
        <v>20804</v>
      </c>
      <c r="H15" s="13">
        <v>10576</v>
      </c>
      <c r="I15" s="13">
        <v>2313</v>
      </c>
      <c r="J15" s="13">
        <v>7663</v>
      </c>
      <c r="K15" s="11">
        <f t="shared" si="4"/>
        <v>122306</v>
      </c>
    </row>
    <row r="16" spans="1:11" ht="17.25" customHeight="1">
      <c r="A16" s="15" t="s">
        <v>117</v>
      </c>
      <c r="B16" s="13">
        <f>B17+B18+B19</f>
        <v>5514</v>
      </c>
      <c r="C16" s="13">
        <f aca="true" t="shared" si="5" ref="C16:J16">C17+C18+C19</f>
        <v>8314</v>
      </c>
      <c r="D16" s="13">
        <f t="shared" si="5"/>
        <v>7948</v>
      </c>
      <c r="E16" s="13">
        <f t="shared" si="5"/>
        <v>4684</v>
      </c>
      <c r="F16" s="13">
        <f t="shared" si="5"/>
        <v>6887</v>
      </c>
      <c r="G16" s="13">
        <f t="shared" si="5"/>
        <v>10151</v>
      </c>
      <c r="H16" s="13">
        <f t="shared" si="5"/>
        <v>4056</v>
      </c>
      <c r="I16" s="13">
        <f t="shared" si="5"/>
        <v>1109</v>
      </c>
      <c r="J16" s="13">
        <f t="shared" si="5"/>
        <v>3043</v>
      </c>
      <c r="K16" s="11">
        <f t="shared" si="4"/>
        <v>51706</v>
      </c>
    </row>
    <row r="17" spans="1:11" ht="17.25" customHeight="1">
      <c r="A17" s="14" t="s">
        <v>118</v>
      </c>
      <c r="B17" s="13">
        <v>2333</v>
      </c>
      <c r="C17" s="13">
        <v>3578</v>
      </c>
      <c r="D17" s="13">
        <v>3404</v>
      </c>
      <c r="E17" s="13">
        <v>2163</v>
      </c>
      <c r="F17" s="13">
        <v>3108</v>
      </c>
      <c r="G17" s="13">
        <v>4670</v>
      </c>
      <c r="H17" s="13">
        <v>2015</v>
      </c>
      <c r="I17" s="13">
        <v>525</v>
      </c>
      <c r="J17" s="13">
        <v>1301</v>
      </c>
      <c r="K17" s="11">
        <f t="shared" si="4"/>
        <v>23097</v>
      </c>
    </row>
    <row r="18" spans="1:11" ht="17.25" customHeight="1">
      <c r="A18" s="14" t="s">
        <v>119</v>
      </c>
      <c r="B18" s="13">
        <v>249</v>
      </c>
      <c r="C18" s="13">
        <v>346</v>
      </c>
      <c r="D18" s="13">
        <v>333</v>
      </c>
      <c r="E18" s="13">
        <v>219</v>
      </c>
      <c r="F18" s="13">
        <v>301</v>
      </c>
      <c r="G18" s="13">
        <v>664</v>
      </c>
      <c r="H18" s="13">
        <v>186</v>
      </c>
      <c r="I18" s="13">
        <v>55</v>
      </c>
      <c r="J18" s="13">
        <v>143</v>
      </c>
      <c r="K18" s="11">
        <f t="shared" si="4"/>
        <v>2496</v>
      </c>
    </row>
    <row r="19" spans="1:11" ht="17.25" customHeight="1">
      <c r="A19" s="14" t="s">
        <v>120</v>
      </c>
      <c r="B19" s="13">
        <v>2932</v>
      </c>
      <c r="C19" s="13">
        <v>4390</v>
      </c>
      <c r="D19" s="13">
        <v>4211</v>
      </c>
      <c r="E19" s="13">
        <v>2302</v>
      </c>
      <c r="F19" s="13">
        <v>3478</v>
      </c>
      <c r="G19" s="13">
        <v>4817</v>
      </c>
      <c r="H19" s="13">
        <v>1855</v>
      </c>
      <c r="I19" s="13">
        <v>529</v>
      </c>
      <c r="J19" s="13">
        <v>1599</v>
      </c>
      <c r="K19" s="11">
        <f t="shared" si="4"/>
        <v>26113</v>
      </c>
    </row>
    <row r="20" spans="1:11" ht="17.25" customHeight="1">
      <c r="A20" s="16" t="s">
        <v>23</v>
      </c>
      <c r="B20" s="11">
        <f>+B21+B22+B23</f>
        <v>96514</v>
      </c>
      <c r="C20" s="11">
        <f aca="true" t="shared" si="6" ref="C20:J20">+C21+C22+C23</f>
        <v>121072</v>
      </c>
      <c r="D20" s="11">
        <f t="shared" si="6"/>
        <v>153239</v>
      </c>
      <c r="E20" s="11">
        <f t="shared" si="6"/>
        <v>80070</v>
      </c>
      <c r="F20" s="11">
        <f t="shared" si="6"/>
        <v>142587</v>
      </c>
      <c r="G20" s="11">
        <f t="shared" si="6"/>
        <v>249498</v>
      </c>
      <c r="H20" s="11">
        <f t="shared" si="6"/>
        <v>75735</v>
      </c>
      <c r="I20" s="11">
        <f t="shared" si="6"/>
        <v>19372</v>
      </c>
      <c r="J20" s="11">
        <f t="shared" si="6"/>
        <v>52895</v>
      </c>
      <c r="K20" s="11">
        <f t="shared" si="4"/>
        <v>990982</v>
      </c>
    </row>
    <row r="21" spans="1:12" ht="17.25" customHeight="1">
      <c r="A21" s="12" t="s">
        <v>24</v>
      </c>
      <c r="B21" s="13">
        <v>52375</v>
      </c>
      <c r="C21" s="13">
        <v>70767</v>
      </c>
      <c r="D21" s="13">
        <v>90453</v>
      </c>
      <c r="E21" s="13">
        <v>47819</v>
      </c>
      <c r="F21" s="13">
        <v>78468</v>
      </c>
      <c r="G21" s="13">
        <v>125938</v>
      </c>
      <c r="H21" s="13">
        <v>41491</v>
      </c>
      <c r="I21" s="13">
        <v>12056</v>
      </c>
      <c r="J21" s="13">
        <v>30335</v>
      </c>
      <c r="K21" s="11">
        <f t="shared" si="4"/>
        <v>549702</v>
      </c>
      <c r="L21" s="53"/>
    </row>
    <row r="22" spans="1:12" ht="17.25" customHeight="1">
      <c r="A22" s="12" t="s">
        <v>25</v>
      </c>
      <c r="B22" s="13">
        <v>36167</v>
      </c>
      <c r="C22" s="13">
        <v>39917</v>
      </c>
      <c r="D22" s="13">
        <v>50793</v>
      </c>
      <c r="E22" s="13">
        <v>26714</v>
      </c>
      <c r="F22" s="13">
        <v>53495</v>
      </c>
      <c r="G22" s="13">
        <v>107603</v>
      </c>
      <c r="H22" s="13">
        <v>28755</v>
      </c>
      <c r="I22" s="13">
        <v>5848</v>
      </c>
      <c r="J22" s="13">
        <v>18116</v>
      </c>
      <c r="K22" s="11">
        <f t="shared" si="4"/>
        <v>367408</v>
      </c>
      <c r="L22" s="53"/>
    </row>
    <row r="23" spans="1:11" ht="17.25" customHeight="1">
      <c r="A23" s="12" t="s">
        <v>26</v>
      </c>
      <c r="B23" s="13">
        <v>7972</v>
      </c>
      <c r="C23" s="13">
        <v>10388</v>
      </c>
      <c r="D23" s="13">
        <v>11993</v>
      </c>
      <c r="E23" s="13">
        <v>5537</v>
      </c>
      <c r="F23" s="13">
        <v>10624</v>
      </c>
      <c r="G23" s="13">
        <v>15957</v>
      </c>
      <c r="H23" s="13">
        <v>5489</v>
      </c>
      <c r="I23" s="13">
        <v>1468</v>
      </c>
      <c r="J23" s="13">
        <v>4444</v>
      </c>
      <c r="K23" s="11">
        <f t="shared" si="4"/>
        <v>73872</v>
      </c>
    </row>
    <row r="24" spans="1:11" ht="17.25" customHeight="1">
      <c r="A24" s="16" t="s">
        <v>27</v>
      </c>
      <c r="B24" s="13">
        <v>28334</v>
      </c>
      <c r="C24" s="13">
        <v>44005</v>
      </c>
      <c r="D24" s="13">
        <v>56563</v>
      </c>
      <c r="E24" s="13">
        <v>28750</v>
      </c>
      <c r="F24" s="13">
        <v>36933</v>
      </c>
      <c r="G24" s="13">
        <v>41362</v>
      </c>
      <c r="H24" s="13">
        <v>19055</v>
      </c>
      <c r="I24" s="13">
        <v>8721</v>
      </c>
      <c r="J24" s="13">
        <v>24330</v>
      </c>
      <c r="K24" s="11">
        <f t="shared" si="4"/>
        <v>288053</v>
      </c>
    </row>
    <row r="25" spans="1:12" ht="17.25" customHeight="1">
      <c r="A25" s="12" t="s">
        <v>28</v>
      </c>
      <c r="B25" s="13">
        <v>18134</v>
      </c>
      <c r="C25" s="13">
        <v>28163</v>
      </c>
      <c r="D25" s="13">
        <v>36200</v>
      </c>
      <c r="E25" s="13">
        <v>18400</v>
      </c>
      <c r="F25" s="13">
        <v>23637</v>
      </c>
      <c r="G25" s="13">
        <v>26472</v>
      </c>
      <c r="H25" s="13">
        <v>12195</v>
      </c>
      <c r="I25" s="13">
        <v>5581</v>
      </c>
      <c r="J25" s="13">
        <v>15571</v>
      </c>
      <c r="K25" s="11">
        <f t="shared" si="4"/>
        <v>184353</v>
      </c>
      <c r="L25" s="53"/>
    </row>
    <row r="26" spans="1:12" ht="17.25" customHeight="1">
      <c r="A26" s="12" t="s">
        <v>29</v>
      </c>
      <c r="B26" s="13">
        <v>10200</v>
      </c>
      <c r="C26" s="13">
        <v>15842</v>
      </c>
      <c r="D26" s="13">
        <v>20363</v>
      </c>
      <c r="E26" s="13">
        <v>10350</v>
      </c>
      <c r="F26" s="13">
        <v>13296</v>
      </c>
      <c r="G26" s="13">
        <v>14890</v>
      </c>
      <c r="H26" s="13">
        <v>6860</v>
      </c>
      <c r="I26" s="13">
        <v>3140</v>
      </c>
      <c r="J26" s="13">
        <v>8759</v>
      </c>
      <c r="K26" s="11">
        <f t="shared" si="4"/>
        <v>103700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1572</v>
      </c>
      <c r="I27" s="11">
        <v>0</v>
      </c>
      <c r="J27" s="11">
        <v>0</v>
      </c>
      <c r="K27" s="11">
        <f t="shared" si="4"/>
        <v>1572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33">
        <f>SUM(B30:B33)</f>
        <v>2.4137</v>
      </c>
      <c r="C29" s="33">
        <f aca="true" t="shared" si="7" ref="C29:J29">SUM(C30:C33)</f>
        <v>2.753106</v>
      </c>
      <c r="D29" s="33">
        <f t="shared" si="7"/>
        <v>3.0995</v>
      </c>
      <c r="E29" s="33">
        <f t="shared" si="7"/>
        <v>2.636</v>
      </c>
      <c r="F29" s="33">
        <f t="shared" si="7"/>
        <v>2.559</v>
      </c>
      <c r="G29" s="33">
        <f t="shared" si="7"/>
        <v>2.2014</v>
      </c>
      <c r="H29" s="33">
        <f t="shared" si="7"/>
        <v>2.5242</v>
      </c>
      <c r="I29" s="33">
        <f t="shared" si="7"/>
        <v>4.4807</v>
      </c>
      <c r="J29" s="33">
        <f t="shared" si="7"/>
        <v>2.6567</v>
      </c>
      <c r="K29" s="19">
        <v>0</v>
      </c>
    </row>
    <row r="30" spans="1:11" ht="17.25" customHeight="1">
      <c r="A30" s="16" t="s">
        <v>34</v>
      </c>
      <c r="B30" s="33">
        <v>2.4137</v>
      </c>
      <c r="C30" s="33">
        <v>2.747</v>
      </c>
      <c r="D30" s="33">
        <v>3.0995</v>
      </c>
      <c r="E30" s="33">
        <v>2.636</v>
      </c>
      <c r="F30" s="33">
        <v>2.559</v>
      </c>
      <c r="G30" s="33">
        <v>2.2014</v>
      </c>
      <c r="H30" s="33">
        <v>2.5242</v>
      </c>
      <c r="I30" s="33">
        <v>4.4807</v>
      </c>
      <c r="J30" s="33">
        <v>2.6567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0.006106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31" t="s">
        <v>36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19">
        <v>0</v>
      </c>
    </row>
    <row r="33" spans="1:11" ht="17.25" customHeight="1">
      <c r="A33" s="31" t="s">
        <v>37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84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24744.12</v>
      </c>
      <c r="I35" s="19">
        <v>0</v>
      </c>
      <c r="J35" s="19">
        <v>0</v>
      </c>
      <c r="K35" s="23">
        <f>SUM(B35:J35)</f>
        <v>24744.12</v>
      </c>
    </row>
    <row r="36" spans="1:11" ht="17.25" customHeight="1">
      <c r="A36" s="16" t="s">
        <v>38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40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f aca="true" t="shared" si="8" ref="K39:K44">SUM(B39:J39)</f>
        <v>0</v>
      </c>
    </row>
    <row r="40" spans="1:11" ht="17.25" customHeight="1">
      <c r="A40" s="16" t="s">
        <v>41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8"/>
        <v>0</v>
      </c>
    </row>
    <row r="41" spans="1:11" ht="17.25" customHeight="1">
      <c r="A41" s="12" t="s">
        <v>42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8"/>
        <v>0</v>
      </c>
    </row>
    <row r="42" spans="1:11" ht="17.25" customHeight="1">
      <c r="A42" s="12" t="s">
        <v>43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8"/>
        <v>0</v>
      </c>
    </row>
    <row r="43" spans="1:11" ht="17.25" customHeight="1">
      <c r="A43" s="16" t="s">
        <v>44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f t="shared" si="8"/>
        <v>0</v>
      </c>
    </row>
    <row r="44" spans="1:11" ht="17.25" customHeight="1">
      <c r="A44" s="12" t="s">
        <v>45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f t="shared" si="8"/>
        <v>0</v>
      </c>
    </row>
    <row r="45" spans="1:11" ht="17.25" customHeight="1">
      <c r="A45" s="12" t="s">
        <v>46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f>SUM(B45:J45)</f>
        <v>0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47</v>
      </c>
      <c r="B47" s="22">
        <f>+B48+B56</f>
        <v>762501.0299999999</v>
      </c>
      <c r="C47" s="22">
        <f aca="true" t="shared" si="9" ref="C47:H47">+C48+C56</f>
        <v>1195554.8900000001</v>
      </c>
      <c r="D47" s="22">
        <f t="shared" si="9"/>
        <v>1571455.0299999998</v>
      </c>
      <c r="E47" s="22">
        <f t="shared" si="9"/>
        <v>735390.64</v>
      </c>
      <c r="F47" s="22">
        <f t="shared" si="9"/>
        <v>1048552.14</v>
      </c>
      <c r="G47" s="22">
        <f t="shared" si="9"/>
        <v>1419688.0999999999</v>
      </c>
      <c r="H47" s="22">
        <f t="shared" si="9"/>
        <v>683710.7999999999</v>
      </c>
      <c r="I47" s="22">
        <f>+I48+I56</f>
        <v>275809.49</v>
      </c>
      <c r="J47" s="22">
        <f>+J48+J56</f>
        <v>494562.56000000006</v>
      </c>
      <c r="K47" s="22">
        <f>SUM(B47:J47)</f>
        <v>8187224.68</v>
      </c>
    </row>
    <row r="48" spans="1:11" ht="17.25" customHeight="1">
      <c r="A48" s="16" t="s">
        <v>48</v>
      </c>
      <c r="B48" s="23">
        <f>SUM(B49:B55)</f>
        <v>745179.19</v>
      </c>
      <c r="C48" s="23">
        <f aca="true" t="shared" si="10" ref="C48:H48">SUM(C49:C55)</f>
        <v>1173181.06</v>
      </c>
      <c r="D48" s="23">
        <f t="shared" si="10"/>
        <v>1548593.89</v>
      </c>
      <c r="E48" s="23">
        <f t="shared" si="10"/>
        <v>713992.23</v>
      </c>
      <c r="F48" s="23">
        <f t="shared" si="10"/>
        <v>1027612.51</v>
      </c>
      <c r="G48" s="23">
        <f t="shared" si="10"/>
        <v>1391687.66</v>
      </c>
      <c r="H48" s="23">
        <f t="shared" si="10"/>
        <v>665464.33</v>
      </c>
      <c r="I48" s="23">
        <f>SUM(I49:I55)</f>
        <v>275809.49</v>
      </c>
      <c r="J48" s="23">
        <f>SUM(J49:J55)</f>
        <v>481351.53</v>
      </c>
      <c r="K48" s="23">
        <f aca="true" t="shared" si="11" ref="K48:K56">SUM(B48:J48)</f>
        <v>8022871.890000001</v>
      </c>
    </row>
    <row r="49" spans="1:11" ht="17.25" customHeight="1">
      <c r="A49" s="35" t="s">
        <v>49</v>
      </c>
      <c r="B49" s="23">
        <f aca="true" t="shared" si="12" ref="B49:H49">ROUND(B30*B7,2)</f>
        <v>745179.19</v>
      </c>
      <c r="C49" s="23">
        <f t="shared" si="12"/>
        <v>1170579.11</v>
      </c>
      <c r="D49" s="23">
        <f t="shared" si="12"/>
        <v>1548593.89</v>
      </c>
      <c r="E49" s="23">
        <f t="shared" si="12"/>
        <v>713992.23</v>
      </c>
      <c r="F49" s="23">
        <f t="shared" si="12"/>
        <v>1027612.51</v>
      </c>
      <c r="G49" s="23">
        <f t="shared" si="12"/>
        <v>1391687.66</v>
      </c>
      <c r="H49" s="23">
        <f t="shared" si="12"/>
        <v>640720.21</v>
      </c>
      <c r="I49" s="23">
        <f>ROUND(I30*I7,2)</f>
        <v>275809.49</v>
      </c>
      <c r="J49" s="23">
        <f>ROUND(J30*J7,2)</f>
        <v>481351.53</v>
      </c>
      <c r="K49" s="23">
        <f t="shared" si="11"/>
        <v>7995525.82</v>
      </c>
    </row>
    <row r="50" spans="1:11" ht="17.25" customHeight="1">
      <c r="A50" s="35" t="s">
        <v>50</v>
      </c>
      <c r="B50" s="19">
        <v>0</v>
      </c>
      <c r="C50" s="23">
        <f>ROUND(C31*C7,2)</f>
        <v>2601.95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1"/>
        <v>2601.95</v>
      </c>
    </row>
    <row r="51" spans="1:11" ht="17.25" customHeight="1">
      <c r="A51" s="35" t="s">
        <v>51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f t="shared" si="11"/>
        <v>0</v>
      </c>
    </row>
    <row r="52" spans="1:11" ht="17.25" customHeight="1">
      <c r="A52" s="35" t="s">
        <v>52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1"/>
        <v>0</v>
      </c>
    </row>
    <row r="53" spans="1:11" ht="17.25" customHeight="1">
      <c r="A53" s="12" t="s">
        <v>53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24744.12</v>
      </c>
      <c r="I53" s="32">
        <f>+I35</f>
        <v>0</v>
      </c>
      <c r="J53" s="32">
        <f>+J35</f>
        <v>0</v>
      </c>
      <c r="K53" s="23">
        <f t="shared" si="11"/>
        <v>24744.12</v>
      </c>
    </row>
    <row r="54" spans="1:11" ht="17.25" customHeight="1">
      <c r="A54" s="12" t="s">
        <v>54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1"/>
        <v>0</v>
      </c>
    </row>
    <row r="55" spans="1:11" ht="17.25" customHeight="1">
      <c r="A55" s="12" t="s">
        <v>55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f t="shared" si="11"/>
        <v>0</v>
      </c>
    </row>
    <row r="56" spans="1:11" ht="17.25" customHeight="1">
      <c r="A56" s="16" t="s">
        <v>56</v>
      </c>
      <c r="B56" s="37">
        <v>17321.84</v>
      </c>
      <c r="C56" s="37">
        <v>22373.83</v>
      </c>
      <c r="D56" s="37">
        <v>22861.14</v>
      </c>
      <c r="E56" s="37">
        <v>21398.41</v>
      </c>
      <c r="F56" s="37">
        <v>20939.63</v>
      </c>
      <c r="G56" s="37">
        <v>28000.44</v>
      </c>
      <c r="H56" s="37">
        <v>18246.47</v>
      </c>
      <c r="I56" s="19">
        <v>0</v>
      </c>
      <c r="J56" s="37">
        <v>13211.03</v>
      </c>
      <c r="K56" s="37">
        <f t="shared" si="11"/>
        <v>164352.79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57</v>
      </c>
      <c r="B60" s="36">
        <f>+B61+B68+B94+B95-B101+B100</f>
        <v>-113004.79</v>
      </c>
      <c r="C60" s="36">
        <f aca="true" t="shared" si="13" ref="B60:J60">+C61+C68+C94+C95</f>
        <v>-164935.13</v>
      </c>
      <c r="D60" s="36">
        <f t="shared" si="13"/>
        <v>-165713.33</v>
      </c>
      <c r="E60" s="36">
        <f t="shared" si="13"/>
        <v>-100477.74</v>
      </c>
      <c r="F60" s="36">
        <f t="shared" si="13"/>
        <v>-104985.33</v>
      </c>
      <c r="G60" s="36">
        <f t="shared" si="13"/>
        <v>-122010</v>
      </c>
      <c r="H60" s="36">
        <f t="shared" si="13"/>
        <v>-99864</v>
      </c>
      <c r="I60" s="36">
        <f t="shared" si="13"/>
        <v>-29441.32</v>
      </c>
      <c r="J60" s="36">
        <f>+J61+J68+J94+J95-J101+J100</f>
        <v>-72985.7</v>
      </c>
      <c r="K60" s="36">
        <f>SUM(B60:J60)</f>
        <v>-973417.3399999999</v>
      </c>
    </row>
    <row r="61" spans="1:11" ht="18.75" customHeight="1">
      <c r="A61" s="16" t="s">
        <v>82</v>
      </c>
      <c r="B61" s="36">
        <f aca="true" t="shared" si="14" ref="B61:J61">B62+B63+B64+B65+B66+B67</f>
        <v>-105507</v>
      </c>
      <c r="C61" s="36">
        <f t="shared" si="14"/>
        <v>-164772</v>
      </c>
      <c r="D61" s="36">
        <f t="shared" si="14"/>
        <v>-164592</v>
      </c>
      <c r="E61" s="36">
        <f t="shared" si="14"/>
        <v>-94374</v>
      </c>
      <c r="F61" s="36">
        <f t="shared" si="14"/>
        <v>-104592</v>
      </c>
      <c r="G61" s="36">
        <f t="shared" si="14"/>
        <v>-121992</v>
      </c>
      <c r="H61" s="36">
        <f t="shared" si="14"/>
        <v>-99864</v>
      </c>
      <c r="I61" s="36">
        <f t="shared" si="14"/>
        <v>-23916</v>
      </c>
      <c r="J61" s="36">
        <f t="shared" si="14"/>
        <v>-50922</v>
      </c>
      <c r="K61" s="36">
        <f aca="true" t="shared" si="15" ref="K61:K92">SUM(B61:J61)</f>
        <v>-930531</v>
      </c>
    </row>
    <row r="62" spans="1:11" ht="18.75" customHeight="1">
      <c r="A62" s="12" t="s">
        <v>83</v>
      </c>
      <c r="B62" s="36">
        <f>-ROUND(B9*$D$3,2)</f>
        <v>-105507</v>
      </c>
      <c r="C62" s="36">
        <f aca="true" t="shared" si="16" ref="C62:J62">-ROUND(C9*$D$3,2)</f>
        <v>-164772</v>
      </c>
      <c r="D62" s="36">
        <f t="shared" si="16"/>
        <v>-164592</v>
      </c>
      <c r="E62" s="36">
        <f t="shared" si="16"/>
        <v>-94374</v>
      </c>
      <c r="F62" s="36">
        <f t="shared" si="16"/>
        <v>-104592</v>
      </c>
      <c r="G62" s="36">
        <f t="shared" si="16"/>
        <v>-121992</v>
      </c>
      <c r="H62" s="36">
        <f t="shared" si="16"/>
        <v>-99864</v>
      </c>
      <c r="I62" s="36">
        <f t="shared" si="16"/>
        <v>-23916</v>
      </c>
      <c r="J62" s="36">
        <f t="shared" si="16"/>
        <v>-50922</v>
      </c>
      <c r="K62" s="36">
        <f t="shared" si="15"/>
        <v>-930531</v>
      </c>
    </row>
    <row r="63" spans="1:11" ht="18.75" customHeight="1">
      <c r="A63" s="12" t="s">
        <v>58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5"/>
        <v>0</v>
      </c>
    </row>
    <row r="64" spans="1:11" ht="18.75" customHeight="1">
      <c r="A64" s="12" t="s">
        <v>122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59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60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61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87</v>
      </c>
      <c r="B68" s="19">
        <v>0</v>
      </c>
      <c r="C68" s="36">
        <f aca="true" t="shared" si="17" ref="B68:J68">SUM(C69:C92)</f>
        <v>-163.13</v>
      </c>
      <c r="D68" s="36">
        <f t="shared" si="17"/>
        <v>-1121.33</v>
      </c>
      <c r="E68" s="36">
        <f t="shared" si="17"/>
        <v>-6103.74</v>
      </c>
      <c r="F68" s="36">
        <f t="shared" si="17"/>
        <v>-393.33</v>
      </c>
      <c r="G68" s="36">
        <f t="shared" si="17"/>
        <v>-18</v>
      </c>
      <c r="H68" s="19">
        <v>0</v>
      </c>
      <c r="I68" s="36">
        <f t="shared" si="17"/>
        <v>-5525.32</v>
      </c>
      <c r="J68" s="36">
        <f t="shared" si="17"/>
        <v>-8852.67</v>
      </c>
      <c r="K68" s="36">
        <f t="shared" si="15"/>
        <v>-22177.519999999997</v>
      </c>
    </row>
    <row r="69" spans="1:11" ht="18.75" customHeight="1">
      <c r="A69" s="12" t="s">
        <v>62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</row>
    <row r="70" spans="1:11" ht="18.75" customHeight="1">
      <c r="A70" s="12" t="s">
        <v>63</v>
      </c>
      <c r="B70" s="19">
        <v>0</v>
      </c>
      <c r="C70" s="36">
        <v>-163.13</v>
      </c>
      <c r="D70" s="36">
        <v>-18</v>
      </c>
      <c r="E70" s="19">
        <v>0</v>
      </c>
      <c r="F70" s="19">
        <v>0</v>
      </c>
      <c r="G70" s="36">
        <v>-18</v>
      </c>
      <c r="H70" s="19">
        <v>0</v>
      </c>
      <c r="I70" s="19">
        <v>0</v>
      </c>
      <c r="J70" s="19">
        <v>0</v>
      </c>
      <c r="K70" s="36">
        <f t="shared" si="15"/>
        <v>-199.13</v>
      </c>
    </row>
    <row r="71" spans="1:11" ht="18.75" customHeight="1">
      <c r="A71" s="12" t="s">
        <v>64</v>
      </c>
      <c r="B71" s="19">
        <v>0</v>
      </c>
      <c r="C71" s="19">
        <v>0</v>
      </c>
      <c r="D71" s="36">
        <v>-1103.33</v>
      </c>
      <c r="E71" s="19">
        <v>0</v>
      </c>
      <c r="F71" s="36">
        <v>-393.33</v>
      </c>
      <c r="G71" s="19">
        <v>0</v>
      </c>
      <c r="H71" s="19">
        <v>0</v>
      </c>
      <c r="I71" s="48">
        <v>-2050.12</v>
      </c>
      <c r="J71" s="19">
        <v>0</v>
      </c>
      <c r="K71" s="36">
        <f t="shared" si="15"/>
        <v>-3546.7799999999997</v>
      </c>
    </row>
    <row r="72" spans="1:11" ht="18.75" customHeight="1">
      <c r="A72" s="12" t="s">
        <v>65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</row>
    <row r="73" spans="1:11" ht="18.75" customHeight="1">
      <c r="A73" s="35" t="s">
        <v>66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12" t="s">
        <v>67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5"/>
        <v>0</v>
      </c>
    </row>
    <row r="75" spans="1:11" ht="18.75" customHeight="1">
      <c r="A75" s="12" t="s">
        <v>68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5"/>
        <v>0</v>
      </c>
    </row>
    <row r="76" spans="1:11" ht="18.75" customHeight="1">
      <c r="A76" s="12" t="s">
        <v>69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5"/>
        <v>0</v>
      </c>
    </row>
    <row r="77" spans="1:11" ht="18.75" customHeight="1">
      <c r="A77" s="12" t="s">
        <v>70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5"/>
        <v>0</v>
      </c>
    </row>
    <row r="78" spans="1:11" ht="18.75" customHeight="1">
      <c r="A78" s="12" t="s">
        <v>71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5"/>
        <v>0</v>
      </c>
    </row>
    <row r="79" spans="1:11" ht="18.75" customHeight="1">
      <c r="A79" s="12" t="s">
        <v>72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5"/>
        <v>0</v>
      </c>
    </row>
    <row r="80" spans="1:11" ht="18.75" customHeight="1">
      <c r="A80" s="12" t="s">
        <v>73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5"/>
        <v>0</v>
      </c>
    </row>
    <row r="81" spans="1:11" ht="18.75" customHeight="1">
      <c r="A81" s="12" t="s">
        <v>74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5"/>
        <v>0</v>
      </c>
    </row>
    <row r="82" spans="1:11" ht="18.75" customHeight="1">
      <c r="A82" s="12" t="s">
        <v>75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5"/>
        <v>0</v>
      </c>
    </row>
    <row r="83" spans="1:11" ht="18.75" customHeight="1">
      <c r="A83" s="12" t="s">
        <v>76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5"/>
        <v>0</v>
      </c>
    </row>
    <row r="84" spans="1:11" ht="18.75" customHeight="1">
      <c r="A84" s="12" t="s">
        <v>85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5"/>
        <v>0</v>
      </c>
    </row>
    <row r="85" spans="1:11" ht="18.75" customHeight="1">
      <c r="A85" s="12" t="s">
        <v>88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5"/>
        <v>0</v>
      </c>
    </row>
    <row r="86" spans="1:11" ht="18.75" customHeight="1">
      <c r="A86" s="12" t="s">
        <v>89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5"/>
        <v>0</v>
      </c>
    </row>
    <row r="87" spans="1:11" ht="18.75" customHeight="1">
      <c r="A87" s="12" t="s">
        <v>93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5"/>
        <v>0</v>
      </c>
    </row>
    <row r="88" spans="1:11" ht="18.75" customHeight="1">
      <c r="A88" s="12" t="s">
        <v>94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5"/>
        <v>0</v>
      </c>
    </row>
    <row r="89" spans="1:11" ht="18.75" customHeight="1">
      <c r="A89" s="12" t="s">
        <v>95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5"/>
        <v>0</v>
      </c>
    </row>
    <row r="90" spans="1:12" ht="18.75" customHeight="1">
      <c r="A90" s="12" t="s">
        <v>96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5"/>
        <v>0</v>
      </c>
      <c r="L90" s="57"/>
    </row>
    <row r="91" spans="1:12" ht="18.75" customHeight="1">
      <c r="A91" s="12" t="s">
        <v>97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5"/>
        <v>0</v>
      </c>
      <c r="L91" s="56"/>
    </row>
    <row r="92" spans="1:12" ht="18.75" customHeight="1">
      <c r="A92" s="12" t="s">
        <v>115</v>
      </c>
      <c r="B92" s="19">
        <v>0</v>
      </c>
      <c r="C92" s="19">
        <v>0</v>
      </c>
      <c r="D92" s="19">
        <v>0</v>
      </c>
      <c r="E92" s="49">
        <v>-6103.74</v>
      </c>
      <c r="F92" s="19">
        <v>0</v>
      </c>
      <c r="G92" s="19">
        <v>0</v>
      </c>
      <c r="H92" s="19">
        <v>0</v>
      </c>
      <c r="I92" s="49">
        <v>-3475.2</v>
      </c>
      <c r="J92" s="49">
        <v>-8852.67</v>
      </c>
      <c r="K92" s="49">
        <f t="shared" si="15"/>
        <v>-18431.61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aca="true" t="shared" si="18" ref="K94:K101">SUM(B94:J94)</f>
        <v>0</v>
      </c>
      <c r="L94" s="56"/>
    </row>
    <row r="95" spans="1:12" ht="18.75" customHeight="1">
      <c r="A95" s="16" t="s">
        <v>125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 t="shared" si="18"/>
        <v>0</v>
      </c>
      <c r="L96" s="55"/>
    </row>
    <row r="97" spans="1:12" ht="18.75" customHeight="1">
      <c r="A97" s="16" t="s">
        <v>91</v>
      </c>
      <c r="B97" s="24">
        <f aca="true" t="shared" si="19" ref="B97:H97">+B98+B99</f>
        <v>649496.24</v>
      </c>
      <c r="C97" s="24">
        <f t="shared" si="19"/>
        <v>1030619.76</v>
      </c>
      <c r="D97" s="24">
        <f t="shared" si="19"/>
        <v>1405741.6999999997</v>
      </c>
      <c r="E97" s="24">
        <f t="shared" si="19"/>
        <v>634912.9</v>
      </c>
      <c r="F97" s="24">
        <f t="shared" si="19"/>
        <v>943566.81</v>
      </c>
      <c r="G97" s="24">
        <f t="shared" si="19"/>
        <v>1297678.0999999999</v>
      </c>
      <c r="H97" s="24">
        <f t="shared" si="19"/>
        <v>583846.7999999999</v>
      </c>
      <c r="I97" s="24">
        <f>+I98+I99</f>
        <v>246368.16999999998</v>
      </c>
      <c r="J97" s="24">
        <f>+J98+J99</f>
        <v>421576.86000000004</v>
      </c>
      <c r="K97" s="49">
        <f t="shared" si="18"/>
        <v>7213807.34</v>
      </c>
      <c r="L97" s="55"/>
    </row>
    <row r="98" spans="1:12" ht="18.75" customHeight="1">
      <c r="A98" s="16" t="s">
        <v>90</v>
      </c>
      <c r="B98" s="24">
        <f aca="true" t="shared" si="20" ref="B98:J98">+B48+B61+B68+B94</f>
        <v>639672.19</v>
      </c>
      <c r="C98" s="24">
        <f t="shared" si="20"/>
        <v>1008245.93</v>
      </c>
      <c r="D98" s="24">
        <f t="shared" si="20"/>
        <v>1382880.5599999998</v>
      </c>
      <c r="E98" s="24">
        <f t="shared" si="20"/>
        <v>613514.49</v>
      </c>
      <c r="F98" s="24">
        <f t="shared" si="20"/>
        <v>922627.18</v>
      </c>
      <c r="G98" s="24">
        <f t="shared" si="20"/>
        <v>1269677.66</v>
      </c>
      <c r="H98" s="24">
        <f t="shared" si="20"/>
        <v>565600.33</v>
      </c>
      <c r="I98" s="24">
        <f t="shared" si="20"/>
        <v>246368.16999999998</v>
      </c>
      <c r="J98" s="24">
        <f t="shared" si="20"/>
        <v>421576.86000000004</v>
      </c>
      <c r="K98" s="49">
        <f t="shared" si="18"/>
        <v>7070163.37</v>
      </c>
      <c r="L98" s="55"/>
    </row>
    <row r="99" spans="1:12" ht="18" customHeight="1">
      <c r="A99" s="16" t="s">
        <v>123</v>
      </c>
      <c r="B99" s="24">
        <f aca="true" t="shared" si="21" ref="B99:J99">IF(+B56+B95+B100&lt;0,0,(B56+B95+B100))</f>
        <v>9824.05</v>
      </c>
      <c r="C99" s="24">
        <f>IF(+C56+C95+C100&lt;0,0,(C56+C95+C100))</f>
        <v>22373.83</v>
      </c>
      <c r="D99" s="24">
        <f t="shared" si="21"/>
        <v>22861.14</v>
      </c>
      <c r="E99" s="24">
        <f t="shared" si="21"/>
        <v>21398.41</v>
      </c>
      <c r="F99" s="24">
        <f t="shared" si="21"/>
        <v>20939.63</v>
      </c>
      <c r="G99" s="24">
        <f t="shared" si="21"/>
        <v>28000.44</v>
      </c>
      <c r="H99" s="24">
        <f t="shared" si="21"/>
        <v>18246.47</v>
      </c>
      <c r="I99" s="19">
        <f t="shared" si="21"/>
        <v>0</v>
      </c>
      <c r="J99" s="19">
        <f t="shared" si="21"/>
        <v>0</v>
      </c>
      <c r="K99" s="49">
        <f t="shared" si="18"/>
        <v>143643.97000000003</v>
      </c>
      <c r="L99" s="55"/>
    </row>
    <row r="100" spans="1:13" ht="18.75" customHeight="1">
      <c r="A100" s="16" t="s">
        <v>92</v>
      </c>
      <c r="B100" s="49">
        <v>-7497.79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49">
        <v>-24704.84</v>
      </c>
      <c r="K100" s="49">
        <f t="shared" si="18"/>
        <v>-32202.63</v>
      </c>
      <c r="M100" s="58"/>
    </row>
    <row r="101" spans="1:11" ht="18.75" customHeight="1">
      <c r="A101" s="16" t="s">
        <v>124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36">
        <f>IF(+J95+J56+J100&gt;0,0,(J95+J56+J100))</f>
        <v>-11493.81</v>
      </c>
      <c r="K101" s="49">
        <f t="shared" si="18"/>
        <v>-11493.81</v>
      </c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77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7213807.340000001</v>
      </c>
      <c r="L105" s="55"/>
    </row>
    <row r="106" spans="1:11" ht="18.75" customHeight="1">
      <c r="A106" s="26" t="s">
        <v>78</v>
      </c>
      <c r="B106" s="27">
        <v>85157.46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85157.46</v>
      </c>
    </row>
    <row r="107" spans="1:11" ht="18.75" customHeight="1">
      <c r="A107" s="26" t="s">
        <v>79</v>
      </c>
      <c r="B107" s="27">
        <v>564338.78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2" ref="K107:K123">SUM(B107:J107)</f>
        <v>564338.78</v>
      </c>
    </row>
    <row r="108" spans="1:11" ht="18.75" customHeight="1">
      <c r="A108" s="26" t="s">
        <v>80</v>
      </c>
      <c r="B108" s="41">
        <v>0</v>
      </c>
      <c r="C108" s="27">
        <f>+C97</f>
        <v>1030619.76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2"/>
        <v>1030619.76</v>
      </c>
    </row>
    <row r="109" spans="1:11" ht="18.75" customHeight="1">
      <c r="A109" s="26" t="s">
        <v>81</v>
      </c>
      <c r="B109" s="41">
        <v>0</v>
      </c>
      <c r="C109" s="41">
        <v>0</v>
      </c>
      <c r="D109" s="27">
        <f>+D97</f>
        <v>1405741.6999999997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2"/>
        <v>1405741.6999999997</v>
      </c>
    </row>
    <row r="110" spans="1:11" ht="18.75" customHeight="1">
      <c r="A110" s="26" t="s">
        <v>98</v>
      </c>
      <c r="B110" s="41">
        <v>0</v>
      </c>
      <c r="C110" s="41">
        <v>0</v>
      </c>
      <c r="D110" s="41">
        <v>0</v>
      </c>
      <c r="E110" s="27">
        <f>+E97</f>
        <v>634912.9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2"/>
        <v>634912.9</v>
      </c>
    </row>
    <row r="111" spans="1:11" ht="18.75" customHeight="1">
      <c r="A111" s="26" t="s">
        <v>99</v>
      </c>
      <c r="B111" s="41">
        <v>0</v>
      </c>
      <c r="C111" s="41">
        <v>0</v>
      </c>
      <c r="D111" s="41">
        <v>0</v>
      </c>
      <c r="E111" s="41">
        <v>0</v>
      </c>
      <c r="F111" s="27">
        <v>0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2"/>
        <v>0</v>
      </c>
    </row>
    <row r="112" spans="1:11" ht="18.75" customHeight="1">
      <c r="A112" s="26" t="s">
        <v>100</v>
      </c>
      <c r="B112" s="41">
        <v>0</v>
      </c>
      <c r="C112" s="41">
        <v>0</v>
      </c>
      <c r="D112" s="41">
        <v>0</v>
      </c>
      <c r="E112" s="41">
        <v>0</v>
      </c>
      <c r="F112" s="27">
        <v>181142.43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2"/>
        <v>181142.43</v>
      </c>
    </row>
    <row r="113" spans="1:11" ht="18.75" customHeight="1">
      <c r="A113" s="26" t="s">
        <v>101</v>
      </c>
      <c r="B113" s="41">
        <v>0</v>
      </c>
      <c r="C113" s="41">
        <v>0</v>
      </c>
      <c r="D113" s="41">
        <v>0</v>
      </c>
      <c r="E113" s="41">
        <v>0</v>
      </c>
      <c r="F113" s="27">
        <v>336445.2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2"/>
        <v>336445.2</v>
      </c>
    </row>
    <row r="114" spans="1:11" ht="18.75" customHeight="1">
      <c r="A114" s="26" t="s">
        <v>102</v>
      </c>
      <c r="B114" s="41">
        <v>0</v>
      </c>
      <c r="C114" s="41">
        <v>0</v>
      </c>
      <c r="D114" s="41">
        <v>0</v>
      </c>
      <c r="E114" s="41">
        <v>0</v>
      </c>
      <c r="F114" s="27">
        <v>425979.18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2"/>
        <v>425979.18</v>
      </c>
    </row>
    <row r="115" spans="1:11" ht="18.75" customHeight="1">
      <c r="A115" s="26" t="s">
        <v>103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400586.91</v>
      </c>
      <c r="H115" s="41">
        <v>0</v>
      </c>
      <c r="I115" s="41">
        <v>0</v>
      </c>
      <c r="J115" s="41">
        <v>0</v>
      </c>
      <c r="K115" s="42">
        <f t="shared" si="22"/>
        <v>400586.91</v>
      </c>
    </row>
    <row r="116" spans="1:11" ht="18.75" customHeight="1">
      <c r="A116" s="26" t="s">
        <v>104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34032.09</v>
      </c>
      <c r="H116" s="41">
        <v>0</v>
      </c>
      <c r="I116" s="41">
        <v>0</v>
      </c>
      <c r="J116" s="41">
        <v>0</v>
      </c>
      <c r="K116" s="42">
        <f t="shared" si="22"/>
        <v>34032.09</v>
      </c>
    </row>
    <row r="117" spans="1:11" ht="18.75" customHeight="1">
      <c r="A117" s="26" t="s">
        <v>105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208586.59</v>
      </c>
      <c r="H117" s="41">
        <v>0</v>
      </c>
      <c r="I117" s="41">
        <v>0</v>
      </c>
      <c r="J117" s="41">
        <v>0</v>
      </c>
      <c r="K117" s="42">
        <f t="shared" si="22"/>
        <v>208586.59</v>
      </c>
    </row>
    <row r="118" spans="1:11" ht="18.75" customHeight="1">
      <c r="A118" s="26" t="s">
        <v>106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171480.28</v>
      </c>
      <c r="H118" s="41">
        <v>0</v>
      </c>
      <c r="I118" s="41">
        <v>0</v>
      </c>
      <c r="J118" s="41">
        <v>0</v>
      </c>
      <c r="K118" s="42">
        <f t="shared" si="22"/>
        <v>171480.28</v>
      </c>
    </row>
    <row r="119" spans="1:11" ht="18.75" customHeight="1">
      <c r="A119" s="26" t="s">
        <v>107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482992.23</v>
      </c>
      <c r="H119" s="41">
        <v>0</v>
      </c>
      <c r="I119" s="41">
        <v>0</v>
      </c>
      <c r="J119" s="41">
        <v>0</v>
      </c>
      <c r="K119" s="42">
        <f t="shared" si="22"/>
        <v>482992.23</v>
      </c>
    </row>
    <row r="120" spans="1:11" ht="18.75" customHeight="1">
      <c r="A120" s="26" t="s">
        <v>108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199285.19</v>
      </c>
      <c r="I120" s="41">
        <v>0</v>
      </c>
      <c r="J120" s="41">
        <v>0</v>
      </c>
      <c r="K120" s="42">
        <f t="shared" si="22"/>
        <v>199285.19</v>
      </c>
    </row>
    <row r="121" spans="1:11" ht="18.75" customHeight="1">
      <c r="A121" s="26" t="s">
        <v>109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384561.61</v>
      </c>
      <c r="I121" s="41">
        <v>0</v>
      </c>
      <c r="J121" s="41">
        <v>0</v>
      </c>
      <c r="K121" s="42">
        <f t="shared" si="22"/>
        <v>384561.61</v>
      </c>
    </row>
    <row r="122" spans="1:11" ht="18.75" customHeight="1">
      <c r="A122" s="26" t="s">
        <v>110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246368.17</v>
      </c>
      <c r="J122" s="41">
        <v>0</v>
      </c>
      <c r="K122" s="42">
        <f t="shared" si="22"/>
        <v>246368.17</v>
      </c>
    </row>
    <row r="123" spans="1:11" ht="18.75" customHeight="1">
      <c r="A123" s="28" t="s">
        <v>111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421576.86</v>
      </c>
      <c r="K123" s="45">
        <f t="shared" si="22"/>
        <v>421576.86</v>
      </c>
    </row>
    <row r="124" spans="1:11" ht="18.75" customHeight="1">
      <c r="A124" s="40"/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60"/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2014-11-27T19:33:55Z</dcterms:modified>
  <cp:category/>
  <cp:version/>
  <cp:contentType/>
  <cp:contentStatus/>
</cp:coreProperties>
</file>