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<sst xmlns="http://schemas.openxmlformats.org/spreadsheetml/2006/main" count="129" uniqueCount="129">
  <si>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</si>
  <si>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</si>
  <si>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</si>
  <si>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</si>
  <si>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</si>
  <si>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</si>
  <si>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</si>
  <si>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</si>
  <si>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</si>
  <si>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</si>
  <si>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</si>
  <si>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</si>
  <si>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</si>
  <si>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</si>
  <si>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</si>
  <si>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</si>
  <si>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</si>
  <si>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</si>
  <si>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</si>
  <si>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</si>
  <si>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</si>
  <si>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</si>
  <si>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</si>
  <si>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</si>
  <si>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</si>
  <si>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</si>
  <si>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</si>
  <si>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</si>
  <si>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</si>
  <si>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</si>
  <si>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</si>
  <si>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</si>
  <si>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</si>
  <si>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</si>
  <si>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</si>
  <si>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</si>
  <si>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</si>
  <si>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</si>
  <si>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</si>
  <si>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</si>
  <si>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</si>
  <si>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</si>
  <si>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</si>
  <si>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</si>
  <si>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</si>
  <si>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</si>
  <si>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</si>
  <si>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</si>
  <si>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</si>
  <si>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</si>
  <si>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</si>
  <si>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</si>
  <si>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</si>
  <si>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</si>
  <si>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</si>
  <si>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</si>
  <si>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</si>
  <si>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</si>
  <si>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</si>
  <si>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</si>
  <si>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</si>
  <si>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</si>
  <si>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</si>
  <si>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</si>
  <si>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</si>
  <si>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</si>
  <si>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</si>
  <si>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</si>
  <si>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</si>
  <si>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</si>
  <si>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</si>
  <si>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</si>
  <si>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</si>
  <si>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</si>
  <si>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</si>
  <si>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</si>
  <si>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</si>
  <si>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</si>
  <si>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</si>
  <si>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</si>
  <si>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</si>
  <si>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</si>
  <si>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</si>
  <si>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</si>
  <si>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</si>
  <si>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</si>
  <si>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</si>
  <si>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</si>
  <si>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</si>
  <si>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</si>
  <si>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</si>
  <si>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</si>
  <si>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</si>
  <si>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</si>
  <si>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</si>
  <si>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</si>
  <si>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</si>
  <si>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</si>
  <si>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</si>
  <si>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</si>
  <si>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</si>
  <si>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</si>
  <si>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</si>
  <si>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</si>
  <si>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</si>
  <si>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</si>
  <si>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</si>
  <si>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</si>
  <si>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</si>
  <si>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</si>
  <si>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</si>
  <si>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</si>
  <si>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</si>
  <si>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</si>
  <si>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</si>
  <si>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</si>
  <si>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</si>
  <si>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</si>
  <si>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</si>
  <si>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</si>
  <si>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</si>
  <si>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</si>
  <si>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</si>
  <si>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</si>
  <si>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</si>
  <si>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OPERAÇÃO 21/11/14 - VENCIMENTO 28/11/14</t>
  </si>
  <si>
    <t>6.4. Revisão de Remuneração pelo Serviço Atende (1)</t>
  </si>
  <si>
    <t>Nota:</t>
  </si>
  <si>
    <t xml:space="preserve">  (1) - Frota operacional e horas extras de janeiro e fevereiro/14.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</si>
</sst>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  <xf numFmtId="172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6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499152</v>
      </c>
      <c r="C7" s="9">
        <f t="shared" si="0"/>
        <v>626818</v>
      </c>
      <c r="D7" s="9">
        <f t="shared" si="0"/>
        <v>728387</v>
      </c>
      <c r="E7" s="9">
        <f t="shared" si="0"/>
        <v>458627</v>
      </c>
      <c r="F7" s="9">
        <f t="shared" si="0"/>
        <v>629826</v>
      </c>
      <c r="G7" s="9">
        <f t="shared" si="0"/>
        <v>1029710</v>
      </c>
      <c r="H7" s="9">
        <f t="shared" si="0"/>
        <v>455450</v>
      </c>
      <c r="I7" s="9">
        <f t="shared" si="0"/>
        <v>102777</v>
      </c>
      <c r="J7" s="9">
        <f t="shared" si="0"/>
        <v>272678</v>
      </c>
      <c r="K7" s="9">
        <f t="shared" si="0"/>
        <v>4803425</v>
      </c>
      <c r="L7" s="53"/>
    </row>
    <row r="8" spans="1:11" ht="17.25" customHeight="1">
      <c r="A8" s="10" t="s">
        <v>121</v>
      </c>
      <c r="B8" s="11">
        <f>B9+B12+B16</f>
        <v>295083</v>
      </c>
      <c r="C8" s="11">
        <f aca="true" t="shared" si="1" ref="C8:J8">C9+C12+C16</f>
        <v>378086</v>
      </c>
      <c r="D8" s="11">
        <f t="shared" si="1"/>
        <v>412956</v>
      </c>
      <c r="E8" s="11">
        <f t="shared" si="1"/>
        <v>269678</v>
      </c>
      <c r="F8" s="11">
        <f t="shared" si="1"/>
        <v>347845</v>
      </c>
      <c r="G8" s="11">
        <f t="shared" si="1"/>
        <v>553708</v>
      </c>
      <c r="H8" s="11">
        <f t="shared" si="1"/>
        <v>279049</v>
      </c>
      <c r="I8" s="11">
        <f t="shared" si="1"/>
        <v>54634</v>
      </c>
      <c r="J8" s="11">
        <f t="shared" si="1"/>
        <v>153957</v>
      </c>
      <c r="K8" s="11">
        <f>SUM(B8:J8)</f>
        <v>2744996</v>
      </c>
    </row>
    <row r="9" spans="1:11" ht="17.25" customHeight="1">
      <c r="A9" s="15" t="s">
        <v>17</v>
      </c>
      <c r="B9" s="13">
        <f>+B10+B11</f>
        <v>47129</v>
      </c>
      <c r="C9" s="13">
        <f aca="true" t="shared" si="2" ref="C9:J9">+C10+C11</f>
        <v>64943</v>
      </c>
      <c r="D9" s="13">
        <f t="shared" si="2"/>
        <v>64483</v>
      </c>
      <c r="E9" s="13">
        <f t="shared" si="2"/>
        <v>43387</v>
      </c>
      <c r="F9" s="13">
        <f t="shared" si="2"/>
        <v>47994</v>
      </c>
      <c r="G9" s="13">
        <f t="shared" si="2"/>
        <v>58102</v>
      </c>
      <c r="H9" s="13">
        <f t="shared" si="2"/>
        <v>51071</v>
      </c>
      <c r="I9" s="13">
        <f t="shared" si="2"/>
        <v>10625</v>
      </c>
      <c r="J9" s="13">
        <f t="shared" si="2"/>
        <v>21682</v>
      </c>
      <c r="K9" s="11">
        <f>SUM(B9:J9)</f>
        <v>409416</v>
      </c>
    </row>
    <row r="10" spans="1:11" ht="17.25" customHeight="1">
      <c r="A10" s="30" t="s">
        <v>18</v>
      </c>
      <c r="B10" s="13">
        <v>47129</v>
      </c>
      <c r="C10" s="13">
        <v>64943</v>
      </c>
      <c r="D10" s="13">
        <v>64483</v>
      </c>
      <c r="E10" s="13">
        <v>43387</v>
      </c>
      <c r="F10" s="13">
        <v>47994</v>
      </c>
      <c r="G10" s="13">
        <v>58102</v>
      </c>
      <c r="H10" s="13">
        <v>51071</v>
      </c>
      <c r="I10" s="13">
        <v>10625</v>
      </c>
      <c r="J10" s="13">
        <v>21682</v>
      </c>
      <c r="K10" s="11">
        <f>SUM(B10:J10)</f>
        <v>409416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238835</v>
      </c>
      <c r="C12" s="17">
        <f t="shared" si="3"/>
        <v>301218</v>
      </c>
      <c r="D12" s="17">
        <f t="shared" si="3"/>
        <v>336989</v>
      </c>
      <c r="E12" s="17">
        <f t="shared" si="3"/>
        <v>218687</v>
      </c>
      <c r="F12" s="17">
        <f t="shared" si="3"/>
        <v>289133</v>
      </c>
      <c r="G12" s="17">
        <f t="shared" si="3"/>
        <v>478283</v>
      </c>
      <c r="H12" s="17">
        <f t="shared" si="3"/>
        <v>220271</v>
      </c>
      <c r="I12" s="17">
        <f t="shared" si="3"/>
        <v>42292</v>
      </c>
      <c r="J12" s="17">
        <f t="shared" si="3"/>
        <v>127790</v>
      </c>
      <c r="K12" s="11">
        <f aca="true" t="shared" si="4" ref="K12:K27">SUM(B12:J12)</f>
        <v>2253498</v>
      </c>
    </row>
    <row r="13" spans="1:13" ht="17.25" customHeight="1">
      <c r="A13" s="14" t="s">
        <v>20</v>
      </c>
      <c r="B13" s="13">
        <v>111475</v>
      </c>
      <c r="C13" s="13">
        <v>149697</v>
      </c>
      <c r="D13" s="13">
        <v>172582</v>
      </c>
      <c r="E13" s="13">
        <v>111410</v>
      </c>
      <c r="F13" s="13">
        <v>143998</v>
      </c>
      <c r="G13" s="13">
        <v>227633</v>
      </c>
      <c r="H13" s="13">
        <v>102551</v>
      </c>
      <c r="I13" s="13">
        <v>23398</v>
      </c>
      <c r="J13" s="13">
        <v>65594</v>
      </c>
      <c r="K13" s="11">
        <f t="shared" si="4"/>
        <v>1108338</v>
      </c>
      <c r="L13" s="53"/>
      <c r="M13" s="54"/>
    </row>
    <row r="14" spans="1:12" ht="17.25" customHeight="1">
      <c r="A14" s="14" t="s">
        <v>21</v>
      </c>
      <c r="B14" s="13">
        <v>104076</v>
      </c>
      <c r="C14" s="13">
        <v>121496</v>
      </c>
      <c r="D14" s="13">
        <v>132826</v>
      </c>
      <c r="E14" s="13">
        <v>88505</v>
      </c>
      <c r="F14" s="13">
        <v>119332</v>
      </c>
      <c r="G14" s="13">
        <v>214105</v>
      </c>
      <c r="H14" s="13">
        <v>97243</v>
      </c>
      <c r="I14" s="13">
        <v>14968</v>
      </c>
      <c r="J14" s="13">
        <v>50336</v>
      </c>
      <c r="K14" s="11">
        <f t="shared" si="4"/>
        <v>942887</v>
      </c>
      <c r="L14" s="53"/>
    </row>
    <row r="15" spans="1:11" ht="17.25" customHeight="1">
      <c r="A15" s="14" t="s">
        <v>22</v>
      </c>
      <c r="B15" s="13">
        <v>23284</v>
      </c>
      <c r="C15" s="13">
        <v>30025</v>
      </c>
      <c r="D15" s="13">
        <v>31581</v>
      </c>
      <c r="E15" s="13">
        <v>18772</v>
      </c>
      <c r="F15" s="13">
        <v>25803</v>
      </c>
      <c r="G15" s="13">
        <v>36545</v>
      </c>
      <c r="H15" s="13">
        <v>20477</v>
      </c>
      <c r="I15" s="13">
        <v>3926</v>
      </c>
      <c r="J15" s="13">
        <v>11860</v>
      </c>
      <c r="K15" s="11">
        <f t="shared" si="4"/>
        <v>202273</v>
      </c>
    </row>
    <row r="16" spans="1:11" ht="17.25" customHeight="1">
      <c r="A16" s="15" t="s">
        <v>117</v>
      </c>
      <c r="B16" s="13">
        <f>B17+B18+B19</f>
        <v>9119</v>
      </c>
      <c r="C16" s="13">
        <f aca="true" t="shared" si="5" ref="C16:J16">C17+C18+C19</f>
        <v>11925</v>
      </c>
      <c r="D16" s="13">
        <f t="shared" si="5"/>
        <v>11484</v>
      </c>
      <c r="E16" s="13">
        <f t="shared" si="5"/>
        <v>7604</v>
      </c>
      <c r="F16" s="13">
        <f t="shared" si="5"/>
        <v>10718</v>
      </c>
      <c r="G16" s="13">
        <f t="shared" si="5"/>
        <v>17323</v>
      </c>
      <c r="H16" s="13">
        <f t="shared" si="5"/>
        <v>7707</v>
      </c>
      <c r="I16" s="13">
        <f t="shared" si="5"/>
        <v>1717</v>
      </c>
      <c r="J16" s="13">
        <f t="shared" si="5"/>
        <v>4485</v>
      </c>
      <c r="K16" s="11">
        <f t="shared" si="4"/>
        <v>82082</v>
      </c>
    </row>
    <row r="17" spans="1:11" ht="17.25" customHeight="1">
      <c r="A17" s="14" t="s">
        <v>118</v>
      </c>
      <c r="B17" s="13">
        <v>3684</v>
      </c>
      <c r="C17" s="13">
        <v>4960</v>
      </c>
      <c r="D17" s="13">
        <v>4823</v>
      </c>
      <c r="E17" s="13">
        <v>3502</v>
      </c>
      <c r="F17" s="13">
        <v>4636</v>
      </c>
      <c r="G17" s="13">
        <v>7790</v>
      </c>
      <c r="H17" s="13">
        <v>3714</v>
      </c>
      <c r="I17" s="13">
        <v>800</v>
      </c>
      <c r="J17" s="13">
        <v>1872</v>
      </c>
      <c r="K17" s="11">
        <f t="shared" si="4"/>
        <v>35781</v>
      </c>
    </row>
    <row r="18" spans="1:11" ht="17.25" customHeight="1">
      <c r="A18" s="14" t="s">
        <v>119</v>
      </c>
      <c r="B18" s="13">
        <v>340</v>
      </c>
      <c r="C18" s="13">
        <v>457</v>
      </c>
      <c r="D18" s="13">
        <v>478</v>
      </c>
      <c r="E18" s="13">
        <v>394</v>
      </c>
      <c r="F18" s="13">
        <v>428</v>
      </c>
      <c r="G18" s="13">
        <v>914</v>
      </c>
      <c r="H18" s="13">
        <v>379</v>
      </c>
      <c r="I18" s="13">
        <v>74</v>
      </c>
      <c r="J18" s="13">
        <v>182</v>
      </c>
      <c r="K18" s="11">
        <f t="shared" si="4"/>
        <v>3646</v>
      </c>
    </row>
    <row r="19" spans="1:11" ht="17.25" customHeight="1">
      <c r="A19" s="14" t="s">
        <v>120</v>
      </c>
      <c r="B19" s="13">
        <v>5095</v>
      </c>
      <c r="C19" s="13">
        <v>6508</v>
      </c>
      <c r="D19" s="13">
        <v>6183</v>
      </c>
      <c r="E19" s="13">
        <v>3708</v>
      </c>
      <c r="F19" s="13">
        <v>5654</v>
      </c>
      <c r="G19" s="13">
        <v>8619</v>
      </c>
      <c r="H19" s="13">
        <v>3614</v>
      </c>
      <c r="I19" s="13">
        <v>843</v>
      </c>
      <c r="J19" s="13">
        <v>2431</v>
      </c>
      <c r="K19" s="11">
        <f t="shared" si="4"/>
        <v>42655</v>
      </c>
    </row>
    <row r="20" spans="1:11" ht="17.25" customHeight="1">
      <c r="A20" s="16" t="s">
        <v>23</v>
      </c>
      <c r="B20" s="11">
        <f>+B21+B22+B23</f>
        <v>160522</v>
      </c>
      <c r="C20" s="11">
        <f aca="true" t="shared" si="6" ref="C20:J20">+C21+C22+C23</f>
        <v>184078</v>
      </c>
      <c r="D20" s="11">
        <f t="shared" si="6"/>
        <v>230530</v>
      </c>
      <c r="E20" s="11">
        <f t="shared" si="6"/>
        <v>140068</v>
      </c>
      <c r="F20" s="11">
        <f t="shared" si="6"/>
        <v>223896</v>
      </c>
      <c r="G20" s="11">
        <f t="shared" si="6"/>
        <v>406701</v>
      </c>
      <c r="H20" s="11">
        <f t="shared" si="6"/>
        <v>139355</v>
      </c>
      <c r="I20" s="11">
        <f t="shared" si="6"/>
        <v>33328</v>
      </c>
      <c r="J20" s="11">
        <f t="shared" si="6"/>
        <v>82421</v>
      </c>
      <c r="K20" s="11">
        <f t="shared" si="4"/>
        <v>1600899</v>
      </c>
    </row>
    <row r="21" spans="1:12" ht="17.25" customHeight="1">
      <c r="A21" s="12" t="s">
        <v>24</v>
      </c>
      <c r="B21" s="13">
        <v>84797</v>
      </c>
      <c r="C21" s="13">
        <v>105614</v>
      </c>
      <c r="D21" s="13">
        <v>134461</v>
      </c>
      <c r="E21" s="13">
        <v>81644</v>
      </c>
      <c r="F21" s="13">
        <v>125121</v>
      </c>
      <c r="G21" s="13">
        <v>212551</v>
      </c>
      <c r="H21" s="13">
        <v>76926</v>
      </c>
      <c r="I21" s="13">
        <v>20313</v>
      </c>
      <c r="J21" s="13">
        <v>47617</v>
      </c>
      <c r="K21" s="11">
        <f t="shared" si="4"/>
        <v>889044</v>
      </c>
      <c r="L21" s="53"/>
    </row>
    <row r="22" spans="1:12" ht="17.25" customHeight="1">
      <c r="A22" s="12" t="s">
        <v>25</v>
      </c>
      <c r="B22" s="13">
        <v>61174</v>
      </c>
      <c r="C22" s="13">
        <v>62148</v>
      </c>
      <c r="D22" s="13">
        <v>76849</v>
      </c>
      <c r="E22" s="13">
        <v>48298</v>
      </c>
      <c r="F22" s="13">
        <v>80807</v>
      </c>
      <c r="G22" s="13">
        <v>165361</v>
      </c>
      <c r="H22" s="13">
        <v>51357</v>
      </c>
      <c r="I22" s="13">
        <v>10259</v>
      </c>
      <c r="J22" s="13">
        <v>27806</v>
      </c>
      <c r="K22" s="11">
        <f t="shared" si="4"/>
        <v>584059</v>
      </c>
      <c r="L22" s="53"/>
    </row>
    <row r="23" spans="1:11" ht="17.25" customHeight="1">
      <c r="A23" s="12" t="s">
        <v>26</v>
      </c>
      <c r="B23" s="13">
        <v>14551</v>
      </c>
      <c r="C23" s="13">
        <v>16316</v>
      </c>
      <c r="D23" s="13">
        <v>19220</v>
      </c>
      <c r="E23" s="13">
        <v>10126</v>
      </c>
      <c r="F23" s="13">
        <v>17968</v>
      </c>
      <c r="G23" s="13">
        <v>28789</v>
      </c>
      <c r="H23" s="13">
        <v>11072</v>
      </c>
      <c r="I23" s="13">
        <v>2756</v>
      </c>
      <c r="J23" s="13">
        <v>6998</v>
      </c>
      <c r="K23" s="11">
        <f t="shared" si="4"/>
        <v>127796</v>
      </c>
    </row>
    <row r="24" spans="1:11" ht="17.25" customHeight="1">
      <c r="A24" s="16" t="s">
        <v>27</v>
      </c>
      <c r="B24" s="13">
        <v>43547</v>
      </c>
      <c r="C24" s="13">
        <v>64654</v>
      </c>
      <c r="D24" s="13">
        <v>84901</v>
      </c>
      <c r="E24" s="13">
        <v>48881</v>
      </c>
      <c r="F24" s="13">
        <v>58085</v>
      </c>
      <c r="G24" s="13">
        <v>69301</v>
      </c>
      <c r="H24" s="13">
        <v>33947</v>
      </c>
      <c r="I24" s="13">
        <v>14815</v>
      </c>
      <c r="J24" s="13">
        <v>36300</v>
      </c>
      <c r="K24" s="11">
        <f t="shared" si="4"/>
        <v>454431</v>
      </c>
    </row>
    <row r="25" spans="1:12" ht="17.25" customHeight="1">
      <c r="A25" s="12" t="s">
        <v>28</v>
      </c>
      <c r="B25" s="13">
        <v>27870</v>
      </c>
      <c r="C25" s="13">
        <v>41379</v>
      </c>
      <c r="D25" s="13">
        <v>54337</v>
      </c>
      <c r="E25" s="13">
        <v>31284</v>
      </c>
      <c r="F25" s="13">
        <v>37174</v>
      </c>
      <c r="G25" s="13">
        <v>44353</v>
      </c>
      <c r="H25" s="13">
        <v>21726</v>
      </c>
      <c r="I25" s="13">
        <v>9482</v>
      </c>
      <c r="J25" s="13">
        <v>23232</v>
      </c>
      <c r="K25" s="11">
        <f t="shared" si="4"/>
        <v>290837</v>
      </c>
      <c r="L25" s="53"/>
    </row>
    <row r="26" spans="1:12" ht="17.25" customHeight="1">
      <c r="A26" s="12" t="s">
        <v>29</v>
      </c>
      <c r="B26" s="13">
        <v>15677</v>
      </c>
      <c r="C26" s="13">
        <v>23275</v>
      </c>
      <c r="D26" s="13">
        <v>30564</v>
      </c>
      <c r="E26" s="13">
        <v>17597</v>
      </c>
      <c r="F26" s="13">
        <v>20911</v>
      </c>
      <c r="G26" s="13">
        <v>24948</v>
      </c>
      <c r="H26" s="13">
        <v>12221</v>
      </c>
      <c r="I26" s="13">
        <v>5333</v>
      </c>
      <c r="J26" s="13">
        <v>13068</v>
      </c>
      <c r="K26" s="11">
        <f t="shared" si="4"/>
        <v>163594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3099</v>
      </c>
      <c r="I27" s="11">
        <v>0</v>
      </c>
      <c r="J27" s="11">
        <v>0</v>
      </c>
      <c r="K27" s="11">
        <f t="shared" si="4"/>
        <v>3099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3.0995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20889.66</v>
      </c>
      <c r="I35" s="19">
        <v>0</v>
      </c>
      <c r="J35" s="19">
        <v>0</v>
      </c>
      <c r="K35" s="23">
        <f>SUM(B35:J35)</f>
        <v>20889.66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23">
        <f>+B40+B43</f>
        <v>25169.64</v>
      </c>
      <c r="C39" s="23">
        <f aca="true" t="shared" si="8" ref="C39:H39">+C40+C43</f>
        <v>31415.22</v>
      </c>
      <c r="D39" s="23">
        <f t="shared" si="8"/>
        <v>37781.82</v>
      </c>
      <c r="E39" s="23">
        <f t="shared" si="8"/>
        <v>19893.08</v>
      </c>
      <c r="F39" s="23">
        <f t="shared" si="8"/>
        <v>32287.48</v>
      </c>
      <c r="G39" s="23">
        <f t="shared" si="8"/>
        <v>40233.27</v>
      </c>
      <c r="H39" s="23">
        <f t="shared" si="8"/>
        <v>23010.28</v>
      </c>
      <c r="I39" s="19">
        <v>0</v>
      </c>
      <c r="J39" s="19">
        <v>0</v>
      </c>
      <c r="K39" s="23">
        <f>SUM(B39:J39)</f>
        <v>209790.78999999998</v>
      </c>
    </row>
    <row r="40" spans="1:11" ht="17.25" customHeight="1">
      <c r="A40" s="16" t="s">
        <v>41</v>
      </c>
      <c r="B40" s="23">
        <v>25169.64</v>
      </c>
      <c r="C40" s="23">
        <v>31415.22</v>
      </c>
      <c r="D40" s="23">
        <v>37781.82</v>
      </c>
      <c r="E40" s="23">
        <v>19893.08</v>
      </c>
      <c r="F40" s="23">
        <v>32287.48</v>
      </c>
      <c r="G40" s="23">
        <v>40233.27</v>
      </c>
      <c r="H40" s="23">
        <v>23010.28</v>
      </c>
      <c r="I40" s="19">
        <v>0</v>
      </c>
      <c r="J40" s="19">
        <v>0</v>
      </c>
      <c r="K40" s="23">
        <f aca="true" t="shared" si="9" ref="K39:K44">SUM(B40:J40)</f>
        <v>209790.78999999998</v>
      </c>
    </row>
    <row r="41" spans="1:11" ht="17.25" customHeight="1">
      <c r="A41" s="12" t="s">
        <v>42</v>
      </c>
      <c r="B41" s="13">
        <v>938</v>
      </c>
      <c r="C41" s="13">
        <v>1278</v>
      </c>
      <c r="D41" s="13">
        <v>1343</v>
      </c>
      <c r="E41" s="13">
        <v>781</v>
      </c>
      <c r="F41" s="13">
        <v>1206</v>
      </c>
      <c r="G41" s="13">
        <v>1637</v>
      </c>
      <c r="H41" s="13">
        <v>836</v>
      </c>
      <c r="I41" s="19">
        <v>0</v>
      </c>
      <c r="J41" s="19">
        <v>0</v>
      </c>
      <c r="K41" s="70">
        <f t="shared" si="9"/>
        <v>8019</v>
      </c>
    </row>
    <row r="42" spans="1:11" ht="17.25" customHeight="1">
      <c r="A42" s="12" t="s">
        <v>43</v>
      </c>
      <c r="B42" s="23">
        <f>ROUND(B40/B41,2)</f>
        <v>26.83</v>
      </c>
      <c r="C42" s="23">
        <f aca="true" t="shared" si="10" ref="C42:H42">ROUND(C40/C41,2)</f>
        <v>24.58</v>
      </c>
      <c r="D42" s="23">
        <f t="shared" si="10"/>
        <v>28.13</v>
      </c>
      <c r="E42" s="23">
        <f t="shared" si="10"/>
        <v>25.47</v>
      </c>
      <c r="F42" s="23">
        <f t="shared" si="10"/>
        <v>26.77</v>
      </c>
      <c r="G42" s="23">
        <f t="shared" si="10"/>
        <v>24.58</v>
      </c>
      <c r="H42" s="23">
        <f t="shared" si="10"/>
        <v>27.52</v>
      </c>
      <c r="I42" s="19">
        <v>0</v>
      </c>
      <c r="J42" s="19">
        <v>0</v>
      </c>
      <c r="K42" s="23">
        <f>ROUND(K40/K41,2)</f>
        <v>26.16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9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9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1247294.66</v>
      </c>
      <c r="C47" s="22">
        <f aca="true" t="shared" si="11" ref="C47:H47">+C48+C56</f>
        <v>1779485.4500000002</v>
      </c>
      <c r="D47" s="22">
        <f t="shared" si="11"/>
        <v>2318278.4699999997</v>
      </c>
      <c r="E47" s="22">
        <f t="shared" si="11"/>
        <v>1250232.26</v>
      </c>
      <c r="F47" s="22">
        <f t="shared" si="11"/>
        <v>1664951.8399999999</v>
      </c>
      <c r="G47" s="22">
        <f t="shared" si="11"/>
        <v>2335037.3</v>
      </c>
      <c r="H47" s="22">
        <f t="shared" si="11"/>
        <v>1211793.2999999998</v>
      </c>
      <c r="I47" s="22">
        <f>+I48+I56</f>
        <v>460512.9</v>
      </c>
      <c r="J47" s="22">
        <f>+J48+J56</f>
        <v>737634.67</v>
      </c>
      <c r="K47" s="22">
        <f>SUM(B47:J47)</f>
        <v>13005220.850000001</v>
      </c>
    </row>
    <row r="48" spans="1:11" ht="17.25" customHeight="1">
      <c r="A48" s="16" t="s">
        <v>48</v>
      </c>
      <c r="B48" s="23">
        <f>SUM(B49:B55)</f>
        <v>1229972.8199999998</v>
      </c>
      <c r="C48" s="23">
        <f aca="true" t="shared" si="12" ref="C48:H48">SUM(C49:C55)</f>
        <v>1757111.62</v>
      </c>
      <c r="D48" s="23">
        <f t="shared" si="12"/>
        <v>2295417.3299999996</v>
      </c>
      <c r="E48" s="23">
        <f t="shared" si="12"/>
        <v>1228833.85</v>
      </c>
      <c r="F48" s="23">
        <f t="shared" si="12"/>
        <v>1644012.21</v>
      </c>
      <c r="G48" s="23">
        <f t="shared" si="12"/>
        <v>2307036.86</v>
      </c>
      <c r="H48" s="23">
        <f t="shared" si="12"/>
        <v>1193546.8299999998</v>
      </c>
      <c r="I48" s="23">
        <f>SUM(I49:I55)</f>
        <v>460512.9</v>
      </c>
      <c r="J48" s="23">
        <f>SUM(J49:J55)</f>
        <v>724423.64</v>
      </c>
      <c r="K48" s="23">
        <f aca="true" t="shared" si="13" ref="K48:K56">SUM(B48:J48)</f>
        <v>12840868.06</v>
      </c>
    </row>
    <row r="49" spans="1:11" ht="17.25" customHeight="1">
      <c r="A49" s="35" t="s">
        <v>49</v>
      </c>
      <c r="B49" s="23">
        <f aca="true" t="shared" si="14" ref="B49:H49">ROUND(B30*B7,2)</f>
        <v>1204803.18</v>
      </c>
      <c r="C49" s="23">
        <f t="shared" si="14"/>
        <v>1721869.05</v>
      </c>
      <c r="D49" s="23">
        <f t="shared" si="14"/>
        <v>2257635.51</v>
      </c>
      <c r="E49" s="23">
        <f t="shared" si="14"/>
        <v>1208940.77</v>
      </c>
      <c r="F49" s="23">
        <f t="shared" si="14"/>
        <v>1611724.73</v>
      </c>
      <c r="G49" s="23">
        <f t="shared" si="14"/>
        <v>2266803.59</v>
      </c>
      <c r="H49" s="23">
        <f t="shared" si="14"/>
        <v>1149646.89</v>
      </c>
      <c r="I49" s="23">
        <f>ROUND(I30*I7,2)</f>
        <v>460512.9</v>
      </c>
      <c r="J49" s="23">
        <f>ROUND(J30*J7,2)</f>
        <v>724423.64</v>
      </c>
      <c r="K49" s="23">
        <f t="shared" si="13"/>
        <v>12606360.260000002</v>
      </c>
    </row>
    <row r="50" spans="1:11" ht="17.25" customHeight="1">
      <c r="A50" s="35" t="s">
        <v>50</v>
      </c>
      <c r="B50" s="19">
        <v>0</v>
      </c>
      <c r="C50" s="23">
        <f>ROUND(C31*C7,2)</f>
        <v>3827.35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3827.35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3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20889.66</v>
      </c>
      <c r="I53" s="32">
        <f>+I35</f>
        <v>0</v>
      </c>
      <c r="J53" s="32">
        <f>+J35</f>
        <v>0</v>
      </c>
      <c r="K53" s="23">
        <f t="shared" si="13"/>
        <v>20889.66</v>
      </c>
    </row>
    <row r="54" spans="1:11" ht="17.25" customHeight="1">
      <c r="A54" s="12" t="s">
        <v>54</v>
      </c>
      <c r="B54" s="23">
        <v>25169.64</v>
      </c>
      <c r="C54" s="23">
        <v>31415.22</v>
      </c>
      <c r="D54" s="23">
        <v>37781.82</v>
      </c>
      <c r="E54" s="23">
        <v>19893.08</v>
      </c>
      <c r="F54" s="23">
        <v>32287.48</v>
      </c>
      <c r="G54" s="23">
        <v>40233.27</v>
      </c>
      <c r="H54" s="23">
        <v>23010.28</v>
      </c>
      <c r="I54" s="19">
        <v>0</v>
      </c>
      <c r="J54" s="19">
        <v>0</v>
      </c>
      <c r="K54" s="23">
        <f t="shared" si="13"/>
        <v>209790.78999999998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3"/>
        <v>0</v>
      </c>
    </row>
    <row r="56" spans="1:11" ht="17.25" customHeight="1">
      <c r="A56" s="16" t="s">
        <v>56</v>
      </c>
      <c r="B56" s="37">
        <v>17321.84</v>
      </c>
      <c r="C56" s="37">
        <v>22373.83</v>
      </c>
      <c r="D56" s="37">
        <v>22861.14</v>
      </c>
      <c r="E56" s="37">
        <v>21398.41</v>
      </c>
      <c r="F56" s="37">
        <v>20939.63</v>
      </c>
      <c r="G56" s="37">
        <v>28000.44</v>
      </c>
      <c r="H56" s="37">
        <v>18246.47</v>
      </c>
      <c r="I56" s="19">
        <v>0</v>
      </c>
      <c r="J56" s="37">
        <v>13211.03</v>
      </c>
      <c r="K56" s="37">
        <f t="shared" si="13"/>
        <v>164352.79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>+B61+B68+B94+B95-B101</f>
        <v>-287062.07000000007</v>
      </c>
      <c r="C60" s="36">
        <f aca="true" t="shared" si="15" ref="C60:J60">+C61+C68+C94+C95-C101</f>
        <v>-269832.83999999997</v>
      </c>
      <c r="D60" s="36">
        <f t="shared" si="15"/>
        <v>-439445.17000000004</v>
      </c>
      <c r="E60" s="36">
        <f t="shared" si="15"/>
        <v>-375152.02</v>
      </c>
      <c r="F60" s="36">
        <f t="shared" si="15"/>
        <v>-297442.83</v>
      </c>
      <c r="G60" s="36">
        <f t="shared" si="15"/>
        <v>-365031.92000000004</v>
      </c>
      <c r="H60" s="36">
        <f t="shared" si="15"/>
        <v>-227108.61000000002</v>
      </c>
      <c r="I60" s="36">
        <f t="shared" si="15"/>
        <v>-96867.39</v>
      </c>
      <c r="J60" s="36">
        <f t="shared" si="15"/>
        <v>-130298.19</v>
      </c>
      <c r="K60" s="36">
        <f>SUM(B60:J60)</f>
        <v>-2488241.04</v>
      </c>
    </row>
    <row r="61" spans="1:11" ht="18.75" customHeight="1">
      <c r="A61" s="16" t="s">
        <v>82</v>
      </c>
      <c r="B61" s="36">
        <f aca="true" t="shared" si="16" ref="B61:J61">B62+B63+B64+B65+B66+B67</f>
        <v>-221246.77000000002</v>
      </c>
      <c r="C61" s="36">
        <f t="shared" si="16"/>
        <v>-200573.2</v>
      </c>
      <c r="D61" s="36">
        <f t="shared" si="16"/>
        <v>-218170.31</v>
      </c>
      <c r="E61" s="36">
        <f t="shared" si="16"/>
        <v>-229911.02000000002</v>
      </c>
      <c r="F61" s="36">
        <f t="shared" si="16"/>
        <v>-222292.96000000002</v>
      </c>
      <c r="G61" s="36">
        <f t="shared" si="16"/>
        <v>-239703.51</v>
      </c>
      <c r="H61" s="36">
        <f t="shared" si="16"/>
        <v>-153213</v>
      </c>
      <c r="I61" s="36">
        <f t="shared" si="16"/>
        <v>-31875</v>
      </c>
      <c r="J61" s="36">
        <f t="shared" si="16"/>
        <v>-65046</v>
      </c>
      <c r="K61" s="36">
        <f aca="true" t="shared" si="17" ref="K61:K92">SUM(B61:J61)</f>
        <v>-1582031.77</v>
      </c>
    </row>
    <row r="62" spans="1:11" ht="18.75" customHeight="1">
      <c r="A62" s="12" t="s">
        <v>83</v>
      </c>
      <c r="B62" s="36">
        <f>-ROUND(B9*$D$3,2)</f>
        <v>-141387</v>
      </c>
      <c r="C62" s="36">
        <f aca="true" t="shared" si="18" ref="C62:J62">-ROUND(C9*$D$3,2)</f>
        <v>-194829</v>
      </c>
      <c r="D62" s="36">
        <f t="shared" si="18"/>
        <v>-193449</v>
      </c>
      <c r="E62" s="36">
        <f t="shared" si="18"/>
        <v>-130161</v>
      </c>
      <c r="F62" s="36">
        <f t="shared" si="18"/>
        <v>-143982</v>
      </c>
      <c r="G62" s="36">
        <f t="shared" si="18"/>
        <v>-174306</v>
      </c>
      <c r="H62" s="36">
        <f t="shared" si="18"/>
        <v>-153213</v>
      </c>
      <c r="I62" s="36">
        <f t="shared" si="18"/>
        <v>-31875</v>
      </c>
      <c r="J62" s="36">
        <f t="shared" si="18"/>
        <v>-65046</v>
      </c>
      <c r="K62" s="36">
        <f t="shared" si="17"/>
        <v>-1228248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7"/>
        <v>0</v>
      </c>
    </row>
    <row r="64" spans="1:11" ht="18.75" customHeight="1">
      <c r="A64" s="12" t="s">
        <v>122</v>
      </c>
      <c r="B64" s="36">
        <v>-744</v>
      </c>
      <c r="C64" s="36">
        <v>-231</v>
      </c>
      <c r="D64" s="36">
        <v>-294</v>
      </c>
      <c r="E64" s="36">
        <v>-669</v>
      </c>
      <c r="F64" s="36">
        <v>-552</v>
      </c>
      <c r="G64" s="36">
        <v>-300</v>
      </c>
      <c r="H64" s="19">
        <v>0</v>
      </c>
      <c r="I64" s="19">
        <v>0</v>
      </c>
      <c r="J64" s="19">
        <v>0</v>
      </c>
      <c r="K64" s="36">
        <f t="shared" si="17"/>
        <v>-2790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7"/>
        <v>0</v>
      </c>
    </row>
    <row r="66" spans="1:11" ht="18.75" customHeight="1">
      <c r="A66" s="12" t="s">
        <v>60</v>
      </c>
      <c r="B66" s="48">
        <v>-79115.77</v>
      </c>
      <c r="C66" s="48">
        <v>-5513.2</v>
      </c>
      <c r="D66" s="48">
        <v>-24399.31</v>
      </c>
      <c r="E66" s="48">
        <v>-99081.02</v>
      </c>
      <c r="F66" s="48">
        <v>-77758.96</v>
      </c>
      <c r="G66" s="48">
        <v>-65097.51</v>
      </c>
      <c r="H66" s="19">
        <v>0</v>
      </c>
      <c r="I66" s="19">
        <v>0</v>
      </c>
      <c r="J66" s="19">
        <v>0</v>
      </c>
      <c r="K66" s="36">
        <f t="shared" si="17"/>
        <v>-350965.77</v>
      </c>
    </row>
    <row r="67" spans="1:11" ht="18.75" customHeight="1">
      <c r="A67" s="12" t="s">
        <v>61</v>
      </c>
      <c r="B67" s="19">
        <v>0</v>
      </c>
      <c r="C67" s="19">
        <v>0</v>
      </c>
      <c r="D67" s="48">
        <v>-28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7"/>
        <v>-28</v>
      </c>
    </row>
    <row r="68" spans="1:11" ht="18.75" customHeight="1">
      <c r="A68" s="12" t="s">
        <v>87</v>
      </c>
      <c r="B68" s="36">
        <f aca="true" t="shared" si="19" ref="B68:J68">SUM(B69:B92)</f>
        <v>-48493.46</v>
      </c>
      <c r="C68" s="36">
        <f t="shared" si="19"/>
        <v>-68953.17</v>
      </c>
      <c r="D68" s="36">
        <f t="shared" si="19"/>
        <v>-220784.85</v>
      </c>
      <c r="E68" s="36">
        <f t="shared" si="19"/>
        <v>-157419.75</v>
      </c>
      <c r="F68" s="36">
        <f t="shared" si="19"/>
        <v>-59559.990000000005</v>
      </c>
      <c r="G68" s="36">
        <f t="shared" si="19"/>
        <v>-129834.16</v>
      </c>
      <c r="H68" s="36">
        <f t="shared" si="19"/>
        <v>-56113.6</v>
      </c>
      <c r="I68" s="36">
        <f t="shared" si="19"/>
        <v>-64992.39</v>
      </c>
      <c r="J68" s="36">
        <f t="shared" si="19"/>
        <v>-52041.16</v>
      </c>
      <c r="K68" s="36">
        <f t="shared" si="17"/>
        <v>-858192.53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7"/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7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7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7"/>
        <v>-30000</v>
      </c>
    </row>
    <row r="73" spans="1:11" ht="18.75" customHeight="1">
      <c r="A73" s="35" t="s">
        <v>66</v>
      </c>
      <c r="B73" s="36">
        <v>-15685.96</v>
      </c>
      <c r="C73" s="36">
        <v>-22770.96</v>
      </c>
      <c r="D73" s="36">
        <v>-21526.3</v>
      </c>
      <c r="E73" s="36">
        <v>-15095.54</v>
      </c>
      <c r="F73" s="36">
        <v>-20744.4</v>
      </c>
      <c r="G73" s="36">
        <v>-31611.27</v>
      </c>
      <c r="H73" s="36">
        <v>-15478.51</v>
      </c>
      <c r="I73" s="36">
        <v>-5441.41</v>
      </c>
      <c r="J73" s="36">
        <v>-11217.93</v>
      </c>
      <c r="K73" s="49">
        <f t="shared" si="17"/>
        <v>-159572.28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7"/>
        <v>0</v>
      </c>
    </row>
    <row r="75" spans="1:11" ht="18.75" customHeight="1">
      <c r="A75" s="12" t="s">
        <v>68</v>
      </c>
      <c r="B75" s="36">
        <v>-32807.5</v>
      </c>
      <c r="C75" s="36">
        <v>-46019.08</v>
      </c>
      <c r="D75" s="36">
        <v>-198137.22</v>
      </c>
      <c r="E75" s="36">
        <v>-131947.28</v>
      </c>
      <c r="F75" s="36">
        <v>-38422.26</v>
      </c>
      <c r="G75" s="36">
        <v>-98204.89</v>
      </c>
      <c r="H75" s="36">
        <v>-40635.09</v>
      </c>
      <c r="I75" s="36">
        <v>-21698.4</v>
      </c>
      <c r="J75" s="36">
        <v>-27619.57</v>
      </c>
      <c r="K75" s="49">
        <f t="shared" si="17"/>
        <v>-635491.2899999999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7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7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7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7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7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7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7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7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7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7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7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7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7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7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7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7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-10376.93</v>
      </c>
      <c r="F92" s="19">
        <v>0</v>
      </c>
      <c r="G92" s="19">
        <v>0</v>
      </c>
      <c r="H92" s="19">
        <v>0</v>
      </c>
      <c r="I92" s="49">
        <v>-5802.46</v>
      </c>
      <c r="J92" s="49">
        <v>-13203.66</v>
      </c>
      <c r="K92" s="49">
        <f t="shared" si="17"/>
        <v>-29383.05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20" ref="K94:K101">SUM(B94:J94)</f>
        <v>0</v>
      </c>
      <c r="L94" s="56"/>
    </row>
    <row r="95" spans="1:12" ht="18.75" customHeight="1">
      <c r="A95" s="16" t="s">
        <v>126</v>
      </c>
      <c r="B95" s="36">
        <v>-24819.63</v>
      </c>
      <c r="C95" s="36">
        <v>-306.47</v>
      </c>
      <c r="D95" s="36">
        <v>-490.01</v>
      </c>
      <c r="E95" s="36">
        <v>12178.75</v>
      </c>
      <c r="F95" s="36">
        <v>-15589.88</v>
      </c>
      <c r="G95" s="36">
        <v>4505.75</v>
      </c>
      <c r="H95" s="36">
        <v>-17782.01</v>
      </c>
      <c r="I95" s="19">
        <v>0</v>
      </c>
      <c r="J95" s="36">
        <v>-37915.87</v>
      </c>
      <c r="K95" s="49">
        <f t="shared" si="20"/>
        <v>-80219.37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20"/>
        <v>0</v>
      </c>
      <c r="L96" s="55"/>
    </row>
    <row r="97" spans="1:12" ht="18.75" customHeight="1">
      <c r="A97" s="16" t="s">
        <v>91</v>
      </c>
      <c r="B97" s="24">
        <f aca="true" t="shared" si="21" ref="B97:H97">+B98+B99</f>
        <v>960232.5899999999</v>
      </c>
      <c r="C97" s="24">
        <f t="shared" si="21"/>
        <v>1509652.6100000003</v>
      </c>
      <c r="D97" s="24">
        <f t="shared" si="21"/>
        <v>1878833.2999999993</v>
      </c>
      <c r="E97" s="24">
        <f t="shared" si="21"/>
        <v>875080.2400000001</v>
      </c>
      <c r="F97" s="24">
        <f t="shared" si="21"/>
        <v>1367509.01</v>
      </c>
      <c r="G97" s="24">
        <f t="shared" si="21"/>
        <v>1970005.38</v>
      </c>
      <c r="H97" s="24">
        <f t="shared" si="21"/>
        <v>984684.6899999998</v>
      </c>
      <c r="I97" s="24">
        <f>+I98+I99</f>
        <v>363645.51</v>
      </c>
      <c r="J97" s="24">
        <f>+J98+J99</f>
        <v>607336.48</v>
      </c>
      <c r="K97" s="49">
        <f t="shared" si="20"/>
        <v>10516979.809999999</v>
      </c>
      <c r="L97" s="55"/>
    </row>
    <row r="98" spans="1:12" ht="18.75" customHeight="1">
      <c r="A98" s="16" t="s">
        <v>90</v>
      </c>
      <c r="B98" s="24">
        <f aca="true" t="shared" si="22" ref="B98:J98">+B48+B61+B68+B94</f>
        <v>960232.5899999999</v>
      </c>
      <c r="C98" s="24">
        <f t="shared" si="22"/>
        <v>1487585.2500000002</v>
      </c>
      <c r="D98" s="24">
        <f t="shared" si="22"/>
        <v>1856462.1699999995</v>
      </c>
      <c r="E98" s="24">
        <f t="shared" si="22"/>
        <v>841503.0800000001</v>
      </c>
      <c r="F98" s="24">
        <f t="shared" si="22"/>
        <v>1362159.26</v>
      </c>
      <c r="G98" s="24">
        <f t="shared" si="22"/>
        <v>1937499.19</v>
      </c>
      <c r="H98" s="24">
        <f t="shared" si="22"/>
        <v>984220.2299999999</v>
      </c>
      <c r="I98" s="24">
        <f t="shared" si="22"/>
        <v>363645.51</v>
      </c>
      <c r="J98" s="24">
        <f t="shared" si="22"/>
        <v>607336.48</v>
      </c>
      <c r="K98" s="49">
        <f t="shared" si="20"/>
        <v>10400643.76</v>
      </c>
      <c r="L98" s="55"/>
    </row>
    <row r="99" spans="1:11" ht="18" customHeight="1">
      <c r="A99" s="16" t="s">
        <v>123</v>
      </c>
      <c r="B99" s="24">
        <f aca="true" t="shared" si="23" ref="B99:J99">IF(+B56+B95+B100&lt;0,0,(B56+B95+B100))</f>
        <v>0</v>
      </c>
      <c r="C99" s="24">
        <f>IF(+C56+C95+C100&lt;0,0,(C56+C95+C100))</f>
        <v>22067.36</v>
      </c>
      <c r="D99" s="24">
        <f t="shared" si="23"/>
        <v>22371.13</v>
      </c>
      <c r="E99" s="24">
        <f t="shared" si="23"/>
        <v>33577.16</v>
      </c>
      <c r="F99" s="24">
        <f t="shared" si="23"/>
        <v>5349.750000000002</v>
      </c>
      <c r="G99" s="24">
        <f t="shared" si="23"/>
        <v>32506.19</v>
      </c>
      <c r="H99" s="24">
        <f t="shared" si="23"/>
        <v>464.46000000000276</v>
      </c>
      <c r="I99" s="19">
        <f t="shared" si="23"/>
        <v>0</v>
      </c>
      <c r="J99" s="24">
        <f t="shared" si="23"/>
        <v>0</v>
      </c>
      <c r="K99" s="49">
        <f t="shared" si="20"/>
        <v>116336.05000000002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20"/>
        <v>0</v>
      </c>
      <c r="M100" s="58"/>
    </row>
    <row r="101" spans="1:11" ht="18.75" customHeight="1">
      <c r="A101" s="16" t="s">
        <v>124</v>
      </c>
      <c r="B101" s="36">
        <f>IF(+B95+B56&gt;0,0,(B95+B56))</f>
        <v>-7497.790000000001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36">
        <f>IF(+J95+J56&gt;0,0,(J95+J56))</f>
        <v>-24704.840000000004</v>
      </c>
      <c r="K101" s="49">
        <f t="shared" si="20"/>
        <v>-32202.630000000005</v>
      </c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10516979.83</v>
      </c>
      <c r="L105" s="55"/>
    </row>
    <row r="106" spans="1:11" ht="18.75" customHeight="1">
      <c r="A106" s="26" t="s">
        <v>78</v>
      </c>
      <c r="B106" s="27">
        <v>125598.42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125598.42</v>
      </c>
    </row>
    <row r="107" spans="1:11" ht="18.75" customHeight="1">
      <c r="A107" s="26" t="s">
        <v>79</v>
      </c>
      <c r="B107" s="27">
        <v>834634.17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834634.17</v>
      </c>
    </row>
    <row r="108" spans="1:11" ht="18.75" customHeight="1">
      <c r="A108" s="26" t="s">
        <v>80</v>
      </c>
      <c r="B108" s="41">
        <v>0</v>
      </c>
      <c r="C108" s="27">
        <f>+C97</f>
        <v>1509652.6100000003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1509652.6100000003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1878833.2999999993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1878833.2999999993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875080.2400000001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875080.2400000001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4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263119.23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263119.23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486406.77999999997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486406.77999999997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617983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617983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606855.58</v>
      </c>
      <c r="H115" s="41">
        <v>0</v>
      </c>
      <c r="I115" s="41">
        <v>0</v>
      </c>
      <c r="J115" s="41">
        <v>0</v>
      </c>
      <c r="K115" s="42">
        <f t="shared" si="24"/>
        <v>606855.58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47391.32</v>
      </c>
      <c r="H116" s="41">
        <v>0</v>
      </c>
      <c r="I116" s="41">
        <v>0</v>
      </c>
      <c r="J116" s="41">
        <v>0</v>
      </c>
      <c r="K116" s="42">
        <f t="shared" si="24"/>
        <v>47391.32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322323.98</v>
      </c>
      <c r="H117" s="41">
        <v>0</v>
      </c>
      <c r="I117" s="41">
        <v>0</v>
      </c>
      <c r="J117" s="41">
        <v>0</v>
      </c>
      <c r="K117" s="42">
        <f t="shared" si="24"/>
        <v>322323.98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239740.32</v>
      </c>
      <c r="H118" s="41">
        <v>0</v>
      </c>
      <c r="I118" s="41">
        <v>0</v>
      </c>
      <c r="J118" s="41">
        <v>0</v>
      </c>
      <c r="K118" s="42">
        <f t="shared" si="24"/>
        <v>239740.32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753694.19</v>
      </c>
      <c r="H119" s="41">
        <v>0</v>
      </c>
      <c r="I119" s="41">
        <v>0</v>
      </c>
      <c r="J119" s="41">
        <v>0</v>
      </c>
      <c r="K119" s="42">
        <f t="shared" si="24"/>
        <v>753694.19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335200.51</v>
      </c>
      <c r="I120" s="41">
        <v>0</v>
      </c>
      <c r="J120" s="41">
        <v>0</v>
      </c>
      <c r="K120" s="42">
        <f t="shared" si="24"/>
        <v>335200.51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649484.1900000001</v>
      </c>
      <c r="I121" s="41">
        <v>0</v>
      </c>
      <c r="J121" s="41">
        <v>0</v>
      </c>
      <c r="K121" s="42">
        <f t="shared" si="24"/>
        <v>649484.1900000001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363645.51</v>
      </c>
      <c r="J122" s="41">
        <v>0</v>
      </c>
      <c r="K122" s="42">
        <f t="shared" si="24"/>
        <v>363645.51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607336.48</v>
      </c>
      <c r="K123" s="45">
        <f t="shared" si="24"/>
        <v>607336.48</v>
      </c>
    </row>
    <row r="124" spans="1:11" ht="18.75" customHeight="1">
      <c r="A124" s="40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 t="s">
        <v>128</v>
      </c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2014-11-27T19:13:31Z</dcterms:modified>
  <cp:category/>
  <cp:version/>
  <cp:contentType/>
  <cp:contentStatus/>
</cp:coreProperties>
</file>