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<sst xmlns="http://schemas.openxmlformats.org/spreadsheetml/2006/main" count="127" uniqueCount="127">
  <si>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</si>
  <si>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</si>
  <si>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</si>
  <si>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</si>
  <si>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</si>
  <si>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</si>
  <si>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</si>
  <si>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</si>
  <si>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</si>
  <si>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</si>
  <si>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</si>
  <si>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</si>
  <si>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</si>
  <si>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</si>
  <si>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</si>
  <si>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</si>
  <si>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</si>
  <si>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</si>
  <si>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</si>
  <si>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</si>
  <si>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</si>
  <si>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</si>
  <si>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</si>
  <si>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</si>
  <si>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</si>
  <si>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</si>
  <si>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</si>
  <si>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</si>
  <si>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</si>
  <si>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</si>
  <si>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</si>
  <si>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</si>
  <si>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</si>
  <si>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</si>
  <si>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</si>
  <si>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</si>
  <si>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</si>
  <si>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</si>
  <si>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</si>
  <si>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</si>
  <si>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</si>
  <si>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</si>
  <si>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</si>
  <si>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</si>
  <si>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</si>
  <si>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</si>
  <si>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</si>
  <si>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</si>
  <si>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</si>
  <si>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</si>
  <si>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</si>
  <si>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</si>
  <si>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</si>
  <si>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</si>
  <si>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</si>
  <si>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</si>
  <si>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</si>
  <si>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</si>
  <si>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</si>
  <si>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</si>
  <si>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</si>
  <si>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</si>
  <si>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</si>
  <si>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</si>
  <si>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</si>
  <si>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</si>
  <si>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</si>
  <si>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</si>
  <si>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</si>
  <si>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</si>
  <si>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</si>
  <si>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</si>
  <si>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</si>
  <si>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</si>
  <si>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</si>
  <si>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</si>
  <si>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</si>
  <si>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</si>
  <si>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</si>
  <si>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</si>
  <si>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</si>
  <si>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</si>
  <si>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</si>
  <si>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</si>
  <si>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</si>
  <si>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</si>
  <si>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</si>
  <si>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</si>
  <si>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</si>
  <si>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</si>
  <si>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</si>
  <si>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</si>
  <si>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</si>
  <si>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</si>
  <si>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</si>
  <si>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</si>
  <si>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</si>
  <si>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</si>
  <si>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</si>
  <si>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</si>
  <si>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</si>
  <si>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</si>
  <si>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</si>
  <si>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</si>
  <si>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</si>
  <si>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</si>
  <si>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</si>
  <si>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</si>
  <si>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</si>
  <si>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</si>
  <si>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</si>
  <si>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</si>
  <si>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</si>
  <si>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</si>
  <si>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</si>
  <si>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</si>
  <si>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</si>
  <si>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</si>
  <si>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</si>
  <si>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</si>
  <si>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</si>
  <si>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</si>
  <si>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</si>
  <si>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</si>
  <si>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</si>
  <si>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</si>
  <si>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20/11/14 - VENCIMENTO 27/11/14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</si>
</sst>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254518</v>
      </c>
      <c r="C7" s="9">
        <f t="shared" si="0"/>
        <v>309280</v>
      </c>
      <c r="D7" s="9">
        <f t="shared" si="0"/>
        <v>390451</v>
      </c>
      <c r="E7" s="9">
        <f t="shared" si="0"/>
        <v>223229</v>
      </c>
      <c r="F7" s="9">
        <f t="shared" si="0"/>
        <v>327822</v>
      </c>
      <c r="G7" s="9">
        <f t="shared" si="0"/>
        <v>523787</v>
      </c>
      <c r="H7" s="9">
        <f t="shared" si="0"/>
        <v>206848</v>
      </c>
      <c r="I7" s="9">
        <f t="shared" si="0"/>
        <v>44133</v>
      </c>
      <c r="J7" s="9">
        <f t="shared" si="0"/>
        <v>154848</v>
      </c>
      <c r="K7" s="9">
        <f t="shared" si="0"/>
        <v>2434916</v>
      </c>
      <c r="L7" s="53"/>
    </row>
    <row r="8" spans="1:11" ht="17.25" customHeight="1">
      <c r="A8" s="10" t="s">
        <v>121</v>
      </c>
      <c r="B8" s="11">
        <f>B9+B12+B16</f>
        <v>147644</v>
      </c>
      <c r="C8" s="11">
        <f aca="true" t="shared" si="1" ref="C8:J8">C9+C12+C16</f>
        <v>185112</v>
      </c>
      <c r="D8" s="11">
        <f t="shared" si="1"/>
        <v>221048</v>
      </c>
      <c r="E8" s="11">
        <f t="shared" si="1"/>
        <v>131147</v>
      </c>
      <c r="F8" s="11">
        <f t="shared" si="1"/>
        <v>174637</v>
      </c>
      <c r="G8" s="11">
        <f t="shared" si="1"/>
        <v>275493</v>
      </c>
      <c r="H8" s="11">
        <f t="shared" si="1"/>
        <v>126523</v>
      </c>
      <c r="I8" s="11">
        <f t="shared" si="1"/>
        <v>23265</v>
      </c>
      <c r="J8" s="11">
        <f t="shared" si="1"/>
        <v>87591</v>
      </c>
      <c r="K8" s="11">
        <f>SUM(B8:J8)</f>
        <v>1372460</v>
      </c>
    </row>
    <row r="9" spans="1:11" ht="17.25" customHeight="1">
      <c r="A9" s="15" t="s">
        <v>17</v>
      </c>
      <c r="B9" s="13">
        <f>+B10+B11</f>
        <v>27533</v>
      </c>
      <c r="C9" s="13">
        <f aca="true" t="shared" si="2" ref="C9:J9">+C10+C11</f>
        <v>37647</v>
      </c>
      <c r="D9" s="13">
        <f t="shared" si="2"/>
        <v>39884</v>
      </c>
      <c r="E9" s="13">
        <f t="shared" si="2"/>
        <v>24591</v>
      </c>
      <c r="F9" s="13">
        <f t="shared" si="2"/>
        <v>28148</v>
      </c>
      <c r="G9" s="13">
        <f t="shared" si="2"/>
        <v>32639</v>
      </c>
      <c r="H9" s="13">
        <f t="shared" si="2"/>
        <v>26667</v>
      </c>
      <c r="I9" s="13">
        <f t="shared" si="2"/>
        <v>5467</v>
      </c>
      <c r="J9" s="13">
        <f t="shared" si="2"/>
        <v>14367</v>
      </c>
      <c r="K9" s="11">
        <f>SUM(B9:J9)</f>
        <v>236943</v>
      </c>
    </row>
    <row r="10" spans="1:11" ht="17.25" customHeight="1">
      <c r="A10" s="30" t="s">
        <v>18</v>
      </c>
      <c r="B10" s="13">
        <v>27533</v>
      </c>
      <c r="C10" s="13">
        <v>37647</v>
      </c>
      <c r="D10" s="13">
        <v>39884</v>
      </c>
      <c r="E10" s="13">
        <v>24591</v>
      </c>
      <c r="F10" s="13">
        <v>28148</v>
      </c>
      <c r="G10" s="13">
        <v>32639</v>
      </c>
      <c r="H10" s="13">
        <v>26667</v>
      </c>
      <c r="I10" s="13">
        <v>5467</v>
      </c>
      <c r="J10" s="13">
        <v>14367</v>
      </c>
      <c r="K10" s="11">
        <f>SUM(B10:J10)</f>
        <v>236943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115366</v>
      </c>
      <c r="C12" s="17">
        <f t="shared" si="3"/>
        <v>141215</v>
      </c>
      <c r="D12" s="17">
        <f t="shared" si="3"/>
        <v>174407</v>
      </c>
      <c r="E12" s="17">
        <f t="shared" si="3"/>
        <v>102577</v>
      </c>
      <c r="F12" s="17">
        <f t="shared" si="3"/>
        <v>140634</v>
      </c>
      <c r="G12" s="17">
        <f t="shared" si="3"/>
        <v>233862</v>
      </c>
      <c r="H12" s="17">
        <f t="shared" si="3"/>
        <v>96190</v>
      </c>
      <c r="I12" s="17">
        <f t="shared" si="3"/>
        <v>17031</v>
      </c>
      <c r="J12" s="17">
        <f t="shared" si="3"/>
        <v>70571</v>
      </c>
      <c r="K12" s="11">
        <f aca="true" t="shared" si="4" ref="K12:K27">SUM(B12:J12)</f>
        <v>1091853</v>
      </c>
    </row>
    <row r="13" spans="1:13" ht="17.25" customHeight="1">
      <c r="A13" s="14" t="s">
        <v>20</v>
      </c>
      <c r="B13" s="13">
        <v>50445</v>
      </c>
      <c r="C13" s="13">
        <v>67398</v>
      </c>
      <c r="D13" s="13">
        <v>84471</v>
      </c>
      <c r="E13" s="13">
        <v>50036</v>
      </c>
      <c r="F13" s="13">
        <v>65136</v>
      </c>
      <c r="G13" s="13">
        <v>102784</v>
      </c>
      <c r="H13" s="13">
        <v>41656</v>
      </c>
      <c r="I13" s="13">
        <v>8767</v>
      </c>
      <c r="J13" s="13">
        <v>34676</v>
      </c>
      <c r="K13" s="11">
        <f t="shared" si="4"/>
        <v>505369</v>
      </c>
      <c r="L13" s="53"/>
      <c r="M13" s="54"/>
    </row>
    <row r="14" spans="1:12" ht="17.25" customHeight="1">
      <c r="A14" s="14" t="s">
        <v>21</v>
      </c>
      <c r="B14" s="13">
        <v>53700</v>
      </c>
      <c r="C14" s="13">
        <v>59348</v>
      </c>
      <c r="D14" s="13">
        <v>74166</v>
      </c>
      <c r="E14" s="13">
        <v>43558</v>
      </c>
      <c r="F14" s="13">
        <v>62925</v>
      </c>
      <c r="G14" s="13">
        <v>113812</v>
      </c>
      <c r="H14" s="13">
        <v>45375</v>
      </c>
      <c r="I14" s="13">
        <v>6726</v>
      </c>
      <c r="J14" s="13">
        <v>29494</v>
      </c>
      <c r="K14" s="11">
        <f t="shared" si="4"/>
        <v>489104</v>
      </c>
      <c r="L14" s="53"/>
    </row>
    <row r="15" spans="1:11" ht="17.25" customHeight="1">
      <c r="A15" s="14" t="s">
        <v>22</v>
      </c>
      <c r="B15" s="13">
        <v>11221</v>
      </c>
      <c r="C15" s="13">
        <v>14469</v>
      </c>
      <c r="D15" s="13">
        <v>15770</v>
      </c>
      <c r="E15" s="13">
        <v>8983</v>
      </c>
      <c r="F15" s="13">
        <v>12573</v>
      </c>
      <c r="G15" s="13">
        <v>17266</v>
      </c>
      <c r="H15" s="13">
        <v>9159</v>
      </c>
      <c r="I15" s="13">
        <v>1538</v>
      </c>
      <c r="J15" s="13">
        <v>6401</v>
      </c>
      <c r="K15" s="11">
        <f t="shared" si="4"/>
        <v>97380</v>
      </c>
    </row>
    <row r="16" spans="1:11" ht="17.25" customHeight="1">
      <c r="A16" s="15" t="s">
        <v>117</v>
      </c>
      <c r="B16" s="13">
        <f>B17+B18+B19</f>
        <v>4745</v>
      </c>
      <c r="C16" s="13">
        <f aca="true" t="shared" si="5" ref="C16:J16">C17+C18+C19</f>
        <v>6250</v>
      </c>
      <c r="D16" s="13">
        <f t="shared" si="5"/>
        <v>6757</v>
      </c>
      <c r="E16" s="13">
        <f t="shared" si="5"/>
        <v>3979</v>
      </c>
      <c r="F16" s="13">
        <f t="shared" si="5"/>
        <v>5855</v>
      </c>
      <c r="G16" s="13">
        <f t="shared" si="5"/>
        <v>8992</v>
      </c>
      <c r="H16" s="13">
        <f t="shared" si="5"/>
        <v>3666</v>
      </c>
      <c r="I16" s="13">
        <f t="shared" si="5"/>
        <v>767</v>
      </c>
      <c r="J16" s="13">
        <f t="shared" si="5"/>
        <v>2653</v>
      </c>
      <c r="K16" s="11">
        <f t="shared" si="4"/>
        <v>43664</v>
      </c>
    </row>
    <row r="17" spans="1:11" ht="17.25" customHeight="1">
      <c r="A17" s="14" t="s">
        <v>118</v>
      </c>
      <c r="B17" s="13">
        <v>2052</v>
      </c>
      <c r="C17" s="13">
        <v>2777</v>
      </c>
      <c r="D17" s="13">
        <v>2927</v>
      </c>
      <c r="E17" s="13">
        <v>1859</v>
      </c>
      <c r="F17" s="13">
        <v>2711</v>
      </c>
      <c r="G17" s="13">
        <v>4236</v>
      </c>
      <c r="H17" s="13">
        <v>1829</v>
      </c>
      <c r="I17" s="13">
        <v>384</v>
      </c>
      <c r="J17" s="13">
        <v>1119</v>
      </c>
      <c r="K17" s="11">
        <f t="shared" si="4"/>
        <v>19894</v>
      </c>
    </row>
    <row r="18" spans="1:11" ht="17.25" customHeight="1">
      <c r="A18" s="14" t="s">
        <v>119</v>
      </c>
      <c r="B18" s="13">
        <v>235</v>
      </c>
      <c r="C18" s="13">
        <v>237</v>
      </c>
      <c r="D18" s="13">
        <v>272</v>
      </c>
      <c r="E18" s="13">
        <v>151</v>
      </c>
      <c r="F18" s="13">
        <v>261</v>
      </c>
      <c r="G18" s="13">
        <v>560</v>
      </c>
      <c r="H18" s="13">
        <v>187</v>
      </c>
      <c r="I18" s="13">
        <v>30</v>
      </c>
      <c r="J18" s="13">
        <v>106</v>
      </c>
      <c r="K18" s="11">
        <f t="shared" si="4"/>
        <v>2039</v>
      </c>
    </row>
    <row r="19" spans="1:11" ht="17.25" customHeight="1">
      <c r="A19" s="14" t="s">
        <v>120</v>
      </c>
      <c r="B19" s="13">
        <v>2458</v>
      </c>
      <c r="C19" s="13">
        <v>3236</v>
      </c>
      <c r="D19" s="13">
        <v>3558</v>
      </c>
      <c r="E19" s="13">
        <v>1969</v>
      </c>
      <c r="F19" s="13">
        <v>2883</v>
      </c>
      <c r="G19" s="13">
        <v>4196</v>
      </c>
      <c r="H19" s="13">
        <v>1650</v>
      </c>
      <c r="I19" s="13">
        <v>353</v>
      </c>
      <c r="J19" s="13">
        <v>1428</v>
      </c>
      <c r="K19" s="11">
        <f t="shared" si="4"/>
        <v>21731</v>
      </c>
    </row>
    <row r="20" spans="1:11" ht="17.25" customHeight="1">
      <c r="A20" s="16" t="s">
        <v>23</v>
      </c>
      <c r="B20" s="11">
        <f>+B21+B22+B23</f>
        <v>84512</v>
      </c>
      <c r="C20" s="11">
        <f aca="true" t="shared" si="6" ref="C20:J20">+C21+C22+C23</f>
        <v>92878</v>
      </c>
      <c r="D20" s="11">
        <f t="shared" si="6"/>
        <v>125889</v>
      </c>
      <c r="E20" s="11">
        <f t="shared" si="6"/>
        <v>69390</v>
      </c>
      <c r="F20" s="11">
        <f t="shared" si="6"/>
        <v>123807</v>
      </c>
      <c r="G20" s="11">
        <f t="shared" si="6"/>
        <v>214905</v>
      </c>
      <c r="H20" s="11">
        <f t="shared" si="6"/>
        <v>64652</v>
      </c>
      <c r="I20" s="11">
        <f t="shared" si="6"/>
        <v>14745</v>
      </c>
      <c r="J20" s="11">
        <f t="shared" si="6"/>
        <v>47162</v>
      </c>
      <c r="K20" s="11">
        <f t="shared" si="4"/>
        <v>837940</v>
      </c>
    </row>
    <row r="21" spans="1:12" ht="17.25" customHeight="1">
      <c r="A21" s="12" t="s">
        <v>24</v>
      </c>
      <c r="B21" s="13">
        <v>45376</v>
      </c>
      <c r="C21" s="13">
        <v>54310</v>
      </c>
      <c r="D21" s="13">
        <v>73243</v>
      </c>
      <c r="E21" s="13">
        <v>40719</v>
      </c>
      <c r="F21" s="13">
        <v>69070</v>
      </c>
      <c r="G21" s="13">
        <v>109283</v>
      </c>
      <c r="H21" s="13">
        <v>36443</v>
      </c>
      <c r="I21" s="13">
        <v>9249</v>
      </c>
      <c r="J21" s="13">
        <v>26581</v>
      </c>
      <c r="K21" s="11">
        <f t="shared" si="4"/>
        <v>464274</v>
      </c>
      <c r="L21" s="53"/>
    </row>
    <row r="22" spans="1:12" ht="17.25" customHeight="1">
      <c r="A22" s="12" t="s">
        <v>25</v>
      </c>
      <c r="B22" s="13">
        <v>32524</v>
      </c>
      <c r="C22" s="13">
        <v>30968</v>
      </c>
      <c r="D22" s="13">
        <v>43503</v>
      </c>
      <c r="E22" s="13">
        <v>24069</v>
      </c>
      <c r="F22" s="13">
        <v>46047</v>
      </c>
      <c r="G22" s="13">
        <v>92645</v>
      </c>
      <c r="H22" s="13">
        <v>23783</v>
      </c>
      <c r="I22" s="13">
        <v>4445</v>
      </c>
      <c r="J22" s="13">
        <v>16964</v>
      </c>
      <c r="K22" s="11">
        <f t="shared" si="4"/>
        <v>314948</v>
      </c>
      <c r="L22" s="53"/>
    </row>
    <row r="23" spans="1:11" ht="17.25" customHeight="1">
      <c r="A23" s="12" t="s">
        <v>26</v>
      </c>
      <c r="B23" s="13">
        <v>6612</v>
      </c>
      <c r="C23" s="13">
        <v>7600</v>
      </c>
      <c r="D23" s="13">
        <v>9143</v>
      </c>
      <c r="E23" s="13">
        <v>4602</v>
      </c>
      <c r="F23" s="13">
        <v>8690</v>
      </c>
      <c r="G23" s="13">
        <v>12977</v>
      </c>
      <c r="H23" s="13">
        <v>4426</v>
      </c>
      <c r="I23" s="13">
        <v>1051</v>
      </c>
      <c r="J23" s="13">
        <v>3617</v>
      </c>
      <c r="K23" s="11">
        <f t="shared" si="4"/>
        <v>58718</v>
      </c>
    </row>
    <row r="24" spans="1:11" ht="17.25" customHeight="1">
      <c r="A24" s="16" t="s">
        <v>27</v>
      </c>
      <c r="B24" s="13">
        <v>22362</v>
      </c>
      <c r="C24" s="13">
        <v>31290</v>
      </c>
      <c r="D24" s="13">
        <v>43514</v>
      </c>
      <c r="E24" s="13">
        <v>22692</v>
      </c>
      <c r="F24" s="13">
        <v>29378</v>
      </c>
      <c r="G24" s="13">
        <v>33389</v>
      </c>
      <c r="H24" s="13">
        <v>14454</v>
      </c>
      <c r="I24" s="13">
        <v>6123</v>
      </c>
      <c r="J24" s="13">
        <v>20095</v>
      </c>
      <c r="K24" s="11">
        <f t="shared" si="4"/>
        <v>223297</v>
      </c>
    </row>
    <row r="25" spans="1:12" ht="17.25" customHeight="1">
      <c r="A25" s="12" t="s">
        <v>28</v>
      </c>
      <c r="B25" s="13">
        <v>14312</v>
      </c>
      <c r="C25" s="13">
        <v>20026</v>
      </c>
      <c r="D25" s="13">
        <v>27849</v>
      </c>
      <c r="E25" s="13">
        <v>14523</v>
      </c>
      <c r="F25" s="13">
        <v>18802</v>
      </c>
      <c r="G25" s="13">
        <v>21369</v>
      </c>
      <c r="H25" s="13">
        <v>9251</v>
      </c>
      <c r="I25" s="13">
        <v>3919</v>
      </c>
      <c r="J25" s="13">
        <v>12861</v>
      </c>
      <c r="K25" s="11">
        <f t="shared" si="4"/>
        <v>142912</v>
      </c>
      <c r="L25" s="53"/>
    </row>
    <row r="26" spans="1:12" ht="17.25" customHeight="1">
      <c r="A26" s="12" t="s">
        <v>29</v>
      </c>
      <c r="B26" s="13">
        <v>8050</v>
      </c>
      <c r="C26" s="13">
        <v>11264</v>
      </c>
      <c r="D26" s="13">
        <v>15665</v>
      </c>
      <c r="E26" s="13">
        <v>8169</v>
      </c>
      <c r="F26" s="13">
        <v>10576</v>
      </c>
      <c r="G26" s="13">
        <v>12020</v>
      </c>
      <c r="H26" s="13">
        <v>5203</v>
      </c>
      <c r="I26" s="13">
        <v>2204</v>
      </c>
      <c r="J26" s="13">
        <v>7234</v>
      </c>
      <c r="K26" s="11">
        <f t="shared" si="4"/>
        <v>80385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1219</v>
      </c>
      <c r="I27" s="11">
        <v>0</v>
      </c>
      <c r="J27" s="11">
        <v>0</v>
      </c>
      <c r="K27" s="11">
        <f t="shared" si="4"/>
        <v>1219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25635.16</v>
      </c>
      <c r="I35" s="19">
        <v>0</v>
      </c>
      <c r="J35" s="19">
        <v>0</v>
      </c>
      <c r="K35" s="23">
        <f>SUM(B35:J35)</f>
        <v>25635.16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631651.94</v>
      </c>
      <c r="C47" s="22">
        <f aca="true" t="shared" si="9" ref="C47:H47">+C48+C56</f>
        <v>873854.45</v>
      </c>
      <c r="D47" s="22">
        <f t="shared" si="9"/>
        <v>1233064.01</v>
      </c>
      <c r="E47" s="22">
        <f t="shared" si="9"/>
        <v>609830.05</v>
      </c>
      <c r="F47" s="22">
        <f t="shared" si="9"/>
        <v>859836.13</v>
      </c>
      <c r="G47" s="22">
        <f t="shared" si="9"/>
        <v>1181065.14</v>
      </c>
      <c r="H47" s="22">
        <f t="shared" si="9"/>
        <v>566007.35</v>
      </c>
      <c r="I47" s="22">
        <f>+I48+I56</f>
        <v>197746.73</v>
      </c>
      <c r="J47" s="22">
        <f>+J48+J56</f>
        <v>424595.71</v>
      </c>
      <c r="K47" s="22">
        <f>SUM(B47:J47)</f>
        <v>6577651.51</v>
      </c>
    </row>
    <row r="48" spans="1:11" ht="17.25" customHeight="1">
      <c r="A48" s="16" t="s">
        <v>48</v>
      </c>
      <c r="B48" s="23">
        <f>SUM(B49:B55)</f>
        <v>614330.1</v>
      </c>
      <c r="C48" s="23">
        <f aca="true" t="shared" si="10" ref="C48:H48">SUM(C49:C55)</f>
        <v>851480.62</v>
      </c>
      <c r="D48" s="23">
        <f t="shared" si="10"/>
        <v>1210202.87</v>
      </c>
      <c r="E48" s="23">
        <f t="shared" si="10"/>
        <v>588431.64</v>
      </c>
      <c r="F48" s="23">
        <f t="shared" si="10"/>
        <v>838896.5</v>
      </c>
      <c r="G48" s="23">
        <f t="shared" si="10"/>
        <v>1153064.7</v>
      </c>
      <c r="H48" s="23">
        <f t="shared" si="10"/>
        <v>547760.88</v>
      </c>
      <c r="I48" s="23">
        <f>SUM(I49:I55)</f>
        <v>197746.73</v>
      </c>
      <c r="J48" s="23">
        <f>SUM(J49:J55)</f>
        <v>411384.68</v>
      </c>
      <c r="K48" s="23">
        <f aca="true" t="shared" si="11" ref="K48:K56">SUM(B48:J48)</f>
        <v>6413298.72</v>
      </c>
    </row>
    <row r="49" spans="1:11" ht="17.25" customHeight="1">
      <c r="A49" s="35" t="s">
        <v>49</v>
      </c>
      <c r="B49" s="23">
        <f aca="true" t="shared" si="12" ref="B49:H49">ROUND(B30*B7,2)</f>
        <v>614330.1</v>
      </c>
      <c r="C49" s="23">
        <f t="shared" si="12"/>
        <v>849592.16</v>
      </c>
      <c r="D49" s="23">
        <f t="shared" si="12"/>
        <v>1210202.87</v>
      </c>
      <c r="E49" s="23">
        <f t="shared" si="12"/>
        <v>588431.64</v>
      </c>
      <c r="F49" s="23">
        <f t="shared" si="12"/>
        <v>838896.5</v>
      </c>
      <c r="G49" s="23">
        <f t="shared" si="12"/>
        <v>1153064.7</v>
      </c>
      <c r="H49" s="23">
        <f t="shared" si="12"/>
        <v>522125.72</v>
      </c>
      <c r="I49" s="23">
        <f>ROUND(I30*I7,2)</f>
        <v>197746.73</v>
      </c>
      <c r="J49" s="23">
        <f>ROUND(J30*J7,2)</f>
        <v>411384.68</v>
      </c>
      <c r="K49" s="23">
        <f t="shared" si="11"/>
        <v>6385775.1</v>
      </c>
    </row>
    <row r="50" spans="1:11" ht="17.25" customHeight="1">
      <c r="A50" s="35" t="s">
        <v>50</v>
      </c>
      <c r="B50" s="19">
        <v>0</v>
      </c>
      <c r="C50" s="23">
        <f>ROUND(C31*C7,2)</f>
        <v>1888.46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1888.46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25635.16</v>
      </c>
      <c r="I53" s="32">
        <f>+I35</f>
        <v>0</v>
      </c>
      <c r="J53" s="32">
        <f>+J35</f>
        <v>0</v>
      </c>
      <c r="K53" s="23">
        <f t="shared" si="11"/>
        <v>25635.16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-82599</v>
      </c>
      <c r="C60" s="36">
        <f t="shared" si="13"/>
        <v>-113104.13</v>
      </c>
      <c r="D60" s="36">
        <f t="shared" si="13"/>
        <v>-120773.33</v>
      </c>
      <c r="E60" s="36">
        <f t="shared" si="13"/>
        <v>-78834.59</v>
      </c>
      <c r="F60" s="36">
        <f t="shared" si="13"/>
        <v>-84837.33</v>
      </c>
      <c r="G60" s="36">
        <f t="shared" si="13"/>
        <v>-97935</v>
      </c>
      <c r="H60" s="36">
        <f t="shared" si="13"/>
        <v>-80001</v>
      </c>
      <c r="I60" s="36">
        <f t="shared" si="13"/>
        <v>-20942.73</v>
      </c>
      <c r="J60" s="36">
        <f t="shared" si="13"/>
        <v>-50701.26</v>
      </c>
      <c r="K60" s="36">
        <f>SUM(B60:J60)</f>
        <v>-729728.3700000001</v>
      </c>
    </row>
    <row r="61" spans="1:11" ht="18.75" customHeight="1">
      <c r="A61" s="16" t="s">
        <v>82</v>
      </c>
      <c r="B61" s="36">
        <f aca="true" t="shared" si="14" ref="B61:J61">B62+B63+B64+B65+B66+B67</f>
        <v>-82599</v>
      </c>
      <c r="C61" s="36">
        <f t="shared" si="14"/>
        <v>-112941</v>
      </c>
      <c r="D61" s="36">
        <f t="shared" si="14"/>
        <v>-119652</v>
      </c>
      <c r="E61" s="36">
        <f t="shared" si="14"/>
        <v>-73773</v>
      </c>
      <c r="F61" s="36">
        <f t="shared" si="14"/>
        <v>-84444</v>
      </c>
      <c r="G61" s="36">
        <f t="shared" si="14"/>
        <v>-97917</v>
      </c>
      <c r="H61" s="36">
        <f t="shared" si="14"/>
        <v>-80001</v>
      </c>
      <c r="I61" s="36">
        <f t="shared" si="14"/>
        <v>-16401</v>
      </c>
      <c r="J61" s="36">
        <f t="shared" si="14"/>
        <v>-43101</v>
      </c>
      <c r="K61" s="36">
        <f aca="true" t="shared" si="15" ref="K61:K92">SUM(B61:J61)</f>
        <v>-710829</v>
      </c>
    </row>
    <row r="62" spans="1:11" ht="18.75" customHeight="1">
      <c r="A62" s="12" t="s">
        <v>83</v>
      </c>
      <c r="B62" s="36">
        <f>-ROUND(B9*$D$3,2)</f>
        <v>-82599</v>
      </c>
      <c r="C62" s="36">
        <f aca="true" t="shared" si="16" ref="C62:J62">-ROUND(C9*$D$3,2)</f>
        <v>-112941</v>
      </c>
      <c r="D62" s="36">
        <f t="shared" si="16"/>
        <v>-119652</v>
      </c>
      <c r="E62" s="36">
        <f t="shared" si="16"/>
        <v>-73773</v>
      </c>
      <c r="F62" s="36">
        <f t="shared" si="16"/>
        <v>-84444</v>
      </c>
      <c r="G62" s="36">
        <f t="shared" si="16"/>
        <v>-97917</v>
      </c>
      <c r="H62" s="36">
        <f t="shared" si="16"/>
        <v>-80001</v>
      </c>
      <c r="I62" s="36">
        <f t="shared" si="16"/>
        <v>-16401</v>
      </c>
      <c r="J62" s="36">
        <f t="shared" si="16"/>
        <v>-43101</v>
      </c>
      <c r="K62" s="36">
        <f t="shared" si="15"/>
        <v>-710829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-5061.59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-4541.73</v>
      </c>
      <c r="J68" s="36">
        <f t="shared" si="17"/>
        <v>-7600.26</v>
      </c>
      <c r="K68" s="36">
        <f t="shared" si="15"/>
        <v>-18899.370000000003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-5061.59</v>
      </c>
      <c r="F92" s="19">
        <v>0</v>
      </c>
      <c r="G92" s="19">
        <v>0</v>
      </c>
      <c r="H92" s="19">
        <v>0</v>
      </c>
      <c r="I92" s="49">
        <v>-2491.61</v>
      </c>
      <c r="J92" s="49">
        <v>-7600.26</v>
      </c>
      <c r="K92" s="49">
        <f t="shared" si="15"/>
        <v>-15153.460000000001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549052.94</v>
      </c>
      <c r="C97" s="24">
        <f t="shared" si="19"/>
        <v>760750.32</v>
      </c>
      <c r="D97" s="24">
        <f t="shared" si="19"/>
        <v>1112290.68</v>
      </c>
      <c r="E97" s="24">
        <f t="shared" si="19"/>
        <v>530995.46</v>
      </c>
      <c r="F97" s="24">
        <f t="shared" si="19"/>
        <v>774998.8</v>
      </c>
      <c r="G97" s="24">
        <f t="shared" si="19"/>
        <v>1083130.14</v>
      </c>
      <c r="H97" s="24">
        <f t="shared" si="19"/>
        <v>486006.35</v>
      </c>
      <c r="I97" s="24">
        <f>+I98+I99</f>
        <v>176804</v>
      </c>
      <c r="J97" s="24">
        <f>+J98+J99</f>
        <v>373894.45</v>
      </c>
      <c r="K97" s="49">
        <f t="shared" si="18"/>
        <v>5847923.139999999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531731.1</v>
      </c>
      <c r="C98" s="24">
        <f t="shared" si="20"/>
        <v>738376.49</v>
      </c>
      <c r="D98" s="24">
        <f t="shared" si="20"/>
        <v>1089429.54</v>
      </c>
      <c r="E98" s="24">
        <f t="shared" si="20"/>
        <v>509597.05</v>
      </c>
      <c r="F98" s="24">
        <f t="shared" si="20"/>
        <v>754059.17</v>
      </c>
      <c r="G98" s="24">
        <f t="shared" si="20"/>
        <v>1055129.7</v>
      </c>
      <c r="H98" s="24">
        <f t="shared" si="20"/>
        <v>467759.88</v>
      </c>
      <c r="I98" s="24">
        <f t="shared" si="20"/>
        <v>176804</v>
      </c>
      <c r="J98" s="24">
        <f t="shared" si="20"/>
        <v>360683.42</v>
      </c>
      <c r="K98" s="49">
        <f t="shared" si="18"/>
        <v>5683570.35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5847923.14</v>
      </c>
      <c r="L105" s="55"/>
    </row>
    <row r="106" spans="1:11" ht="18.75" customHeight="1">
      <c r="A106" s="26" t="s">
        <v>78</v>
      </c>
      <c r="B106" s="27">
        <v>67457.14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67457.14</v>
      </c>
    </row>
    <row r="107" spans="1:11" ht="18.75" customHeight="1">
      <c r="A107" s="26" t="s">
        <v>79</v>
      </c>
      <c r="B107" s="27">
        <v>481595.8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481595.8</v>
      </c>
    </row>
    <row r="108" spans="1:11" ht="18.75" customHeight="1">
      <c r="A108" s="26" t="s">
        <v>80</v>
      </c>
      <c r="B108" s="41">
        <v>0</v>
      </c>
      <c r="C108" s="27">
        <f>+C97</f>
        <v>760750.32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760750.32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1112290.68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1112290.68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530995.46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530995.46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145073.6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145073.6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274634.12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274634.12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355291.07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355291.07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330883.1</v>
      </c>
      <c r="H115" s="41">
        <v>0</v>
      </c>
      <c r="I115" s="41">
        <v>0</v>
      </c>
      <c r="J115" s="41">
        <v>0</v>
      </c>
      <c r="K115" s="42">
        <f t="shared" si="22"/>
        <v>330883.1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29741.14</v>
      </c>
      <c r="H116" s="41">
        <v>0</v>
      </c>
      <c r="I116" s="41">
        <v>0</v>
      </c>
      <c r="J116" s="41">
        <v>0</v>
      </c>
      <c r="K116" s="42">
        <f t="shared" si="22"/>
        <v>29741.14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180606.35</v>
      </c>
      <c r="H117" s="41">
        <v>0</v>
      </c>
      <c r="I117" s="41">
        <v>0</v>
      </c>
      <c r="J117" s="41">
        <v>0</v>
      </c>
      <c r="K117" s="42">
        <f t="shared" si="22"/>
        <v>180606.35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132080.18</v>
      </c>
      <c r="H118" s="41">
        <v>0</v>
      </c>
      <c r="I118" s="41">
        <v>0</v>
      </c>
      <c r="J118" s="41">
        <v>0</v>
      </c>
      <c r="K118" s="42">
        <f t="shared" si="22"/>
        <v>132080.18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409819.37</v>
      </c>
      <c r="H119" s="41">
        <v>0</v>
      </c>
      <c r="I119" s="41">
        <v>0</v>
      </c>
      <c r="J119" s="41">
        <v>0</v>
      </c>
      <c r="K119" s="42">
        <f t="shared" si="22"/>
        <v>409819.37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168646.54</v>
      </c>
      <c r="I120" s="41">
        <v>0</v>
      </c>
      <c r="J120" s="41">
        <v>0</v>
      </c>
      <c r="K120" s="42">
        <f t="shared" si="22"/>
        <v>168646.54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317359.82</v>
      </c>
      <c r="I121" s="41">
        <v>0</v>
      </c>
      <c r="J121" s="41">
        <v>0</v>
      </c>
      <c r="K121" s="42">
        <f t="shared" si="22"/>
        <v>317359.82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176804</v>
      </c>
      <c r="J122" s="41">
        <v>0</v>
      </c>
      <c r="K122" s="42">
        <f t="shared" si="22"/>
        <v>176804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373894.45</v>
      </c>
      <c r="K123" s="45">
        <f t="shared" si="22"/>
        <v>373894.45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2014-11-26T17:21:17Z</dcterms:modified>
  <cp:category/>
  <cp:version/>
  <cp:contentType/>
  <cp:contentStatus/>
</cp:coreProperties>
</file>