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<sst xmlns="http://schemas.openxmlformats.org/spreadsheetml/2006/main" count="127" uniqueCount="127">
  <si>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</si>
  <si>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</si>
  <si>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</si>
  <si>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</si>
  <si>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</si>
  <si>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</si>
  <si>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</si>
  <si>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</si>
  <si>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</si>
  <si>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</si>
  <si>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</si>
  <si>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</si>
  <si>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</si>
  <si>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</si>
  <si>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</si>
  <si>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</si>
  <si>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</si>
  <si>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</si>
  <si>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</si>
  <si>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</si>
  <si>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</si>
  <si>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</si>
  <si>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</si>
  <si>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</si>
  <si>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</si>
  <si>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</si>
  <si>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</si>
  <si>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</si>
  <si>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</si>
  <si>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</si>
  <si>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</si>
  <si>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</si>
  <si>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</si>
  <si>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</si>
  <si>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</si>
  <si>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</si>
  <si>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</si>
  <si>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</si>
  <si>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</si>
  <si>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</si>
  <si>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</si>
  <si>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</si>
  <si>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</si>
  <si>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</si>
  <si>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</si>
  <si>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</si>
  <si>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</si>
  <si>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</si>
  <si>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</si>
  <si>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</si>
  <si>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</si>
  <si>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</si>
  <si>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</si>
  <si>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</si>
  <si>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</si>
  <si>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</si>
  <si>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</si>
  <si>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</si>
  <si>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</si>
  <si>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</si>
  <si>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</si>
  <si>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</si>
  <si>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</si>
  <si>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</si>
  <si>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</si>
  <si>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</si>
  <si>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</si>
  <si>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</si>
  <si>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</si>
  <si>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</si>
  <si>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</si>
  <si>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</si>
  <si>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</si>
  <si>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</si>
  <si>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</si>
  <si>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</si>
  <si>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</si>
  <si>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</si>
  <si>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</si>
  <si>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</si>
  <si>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</si>
  <si>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</si>
  <si>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</si>
  <si>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</si>
  <si>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</si>
  <si>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</si>
  <si>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</si>
  <si>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</si>
  <si>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</si>
  <si>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</si>
  <si>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</si>
  <si>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</si>
  <si>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</si>
  <si>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</si>
  <si>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</si>
  <si>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</si>
  <si>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</si>
  <si>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</si>
  <si>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</si>
  <si>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</si>
  <si>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</si>
  <si>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</si>
  <si>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</si>
  <si>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</si>
  <si>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</si>
  <si>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</si>
  <si>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</si>
  <si>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</si>
  <si>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</si>
  <si>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</si>
  <si>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</si>
  <si>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</si>
  <si>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</si>
  <si>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</si>
  <si>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</si>
  <si>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</si>
  <si>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</si>
  <si>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</si>
  <si>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</si>
  <si>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</si>
  <si>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</si>
  <si>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</si>
  <si>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</si>
  <si>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</si>
  <si>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</si>
  <si>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</si>
  <si>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19/11/14 - VENCIMENTO 27/11/14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</si>
</sst>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586996</v>
      </c>
      <c r="C7" s="9">
        <f t="shared" si="0"/>
        <v>826566</v>
      </c>
      <c r="D7" s="9">
        <f t="shared" si="0"/>
        <v>856415</v>
      </c>
      <c r="E7" s="9">
        <f t="shared" si="0"/>
        <v>563877</v>
      </c>
      <c r="F7" s="9">
        <f t="shared" si="0"/>
        <v>736609</v>
      </c>
      <c r="G7" s="9">
        <f t="shared" si="0"/>
        <v>1262327</v>
      </c>
      <c r="H7" s="9">
        <f t="shared" si="0"/>
        <v>576919</v>
      </c>
      <c r="I7" s="9">
        <f t="shared" si="0"/>
        <v>126573</v>
      </c>
      <c r="J7" s="9">
        <f t="shared" si="0"/>
        <v>326062</v>
      </c>
      <c r="K7" s="9">
        <f t="shared" si="0"/>
        <v>5862344</v>
      </c>
      <c r="L7" s="53"/>
    </row>
    <row r="8" spans="1:11" ht="17.25" customHeight="1">
      <c r="A8" s="10" t="s">
        <v>121</v>
      </c>
      <c r="B8" s="11">
        <f>B9+B12+B16</f>
        <v>350303</v>
      </c>
      <c r="C8" s="11">
        <f aca="true" t="shared" si="1" ref="C8:J8">C9+C12+C16</f>
        <v>502073</v>
      </c>
      <c r="D8" s="11">
        <f t="shared" si="1"/>
        <v>486408</v>
      </c>
      <c r="E8" s="11">
        <f t="shared" si="1"/>
        <v>335658</v>
      </c>
      <c r="F8" s="11">
        <f t="shared" si="1"/>
        <v>412342</v>
      </c>
      <c r="G8" s="11">
        <f t="shared" si="1"/>
        <v>691974</v>
      </c>
      <c r="H8" s="11">
        <f t="shared" si="1"/>
        <v>356770</v>
      </c>
      <c r="I8" s="11">
        <f t="shared" si="1"/>
        <v>67839</v>
      </c>
      <c r="J8" s="11">
        <f t="shared" si="1"/>
        <v>183832</v>
      </c>
      <c r="K8" s="11">
        <f>SUM(B8:J8)</f>
        <v>3387199</v>
      </c>
    </row>
    <row r="9" spans="1:11" ht="17.25" customHeight="1">
      <c r="A9" s="15" t="s">
        <v>17</v>
      </c>
      <c r="B9" s="13">
        <f>+B10+B11</f>
        <v>49492</v>
      </c>
      <c r="C9" s="13">
        <f aca="true" t="shared" si="2" ref="C9:J9">+C10+C11</f>
        <v>74208</v>
      </c>
      <c r="D9" s="13">
        <f t="shared" si="2"/>
        <v>63955</v>
      </c>
      <c r="E9" s="13">
        <f t="shared" si="2"/>
        <v>46163</v>
      </c>
      <c r="F9" s="13">
        <f t="shared" si="2"/>
        <v>49689</v>
      </c>
      <c r="G9" s="13">
        <f t="shared" si="2"/>
        <v>65656</v>
      </c>
      <c r="H9" s="13">
        <f t="shared" si="2"/>
        <v>60578</v>
      </c>
      <c r="I9" s="13">
        <f t="shared" si="2"/>
        <v>11215</v>
      </c>
      <c r="J9" s="13">
        <f t="shared" si="2"/>
        <v>21341</v>
      </c>
      <c r="K9" s="11">
        <f>SUM(B9:J9)</f>
        <v>442297</v>
      </c>
    </row>
    <row r="10" spans="1:11" ht="17.25" customHeight="1">
      <c r="A10" s="30" t="s">
        <v>18</v>
      </c>
      <c r="B10" s="13">
        <v>49492</v>
      </c>
      <c r="C10" s="13">
        <v>74208</v>
      </c>
      <c r="D10" s="13">
        <v>63955</v>
      </c>
      <c r="E10" s="13">
        <v>46163</v>
      </c>
      <c r="F10" s="13">
        <v>49689</v>
      </c>
      <c r="G10" s="13">
        <v>65656</v>
      </c>
      <c r="H10" s="13">
        <v>60578</v>
      </c>
      <c r="I10" s="13">
        <v>11215</v>
      </c>
      <c r="J10" s="13">
        <v>21341</v>
      </c>
      <c r="K10" s="11">
        <f>SUM(B10:J10)</f>
        <v>442297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289198</v>
      </c>
      <c r="C12" s="17">
        <f t="shared" si="3"/>
        <v>409751</v>
      </c>
      <c r="D12" s="17">
        <f t="shared" si="3"/>
        <v>407060</v>
      </c>
      <c r="E12" s="17">
        <f t="shared" si="3"/>
        <v>279085</v>
      </c>
      <c r="F12" s="17">
        <f t="shared" si="3"/>
        <v>348182</v>
      </c>
      <c r="G12" s="17">
        <f t="shared" si="3"/>
        <v>602485</v>
      </c>
      <c r="H12" s="17">
        <f t="shared" si="3"/>
        <v>285161</v>
      </c>
      <c r="I12" s="17">
        <f t="shared" si="3"/>
        <v>53974</v>
      </c>
      <c r="J12" s="17">
        <f t="shared" si="3"/>
        <v>156523</v>
      </c>
      <c r="K12" s="11">
        <f aca="true" t="shared" si="4" ref="K12:K27">SUM(B12:J12)</f>
        <v>2831419</v>
      </c>
    </row>
    <row r="13" spans="1:13" ht="17.25" customHeight="1">
      <c r="A13" s="14" t="s">
        <v>20</v>
      </c>
      <c r="B13" s="13">
        <v>128099</v>
      </c>
      <c r="C13" s="13">
        <v>190710</v>
      </c>
      <c r="D13" s="13">
        <v>196049</v>
      </c>
      <c r="E13" s="13">
        <v>133394</v>
      </c>
      <c r="F13" s="13">
        <v>164001</v>
      </c>
      <c r="G13" s="13">
        <v>274573</v>
      </c>
      <c r="H13" s="13">
        <v>124792</v>
      </c>
      <c r="I13" s="13">
        <v>27524</v>
      </c>
      <c r="J13" s="13">
        <v>74994</v>
      </c>
      <c r="K13" s="11">
        <f t="shared" si="4"/>
        <v>1314136</v>
      </c>
      <c r="L13" s="53"/>
      <c r="M13" s="54"/>
    </row>
    <row r="14" spans="1:12" ht="17.25" customHeight="1">
      <c r="A14" s="14" t="s">
        <v>21</v>
      </c>
      <c r="B14" s="13">
        <v>122767</v>
      </c>
      <c r="C14" s="13">
        <v>161447</v>
      </c>
      <c r="D14" s="13">
        <v>157724</v>
      </c>
      <c r="E14" s="13">
        <v>111832</v>
      </c>
      <c r="F14" s="13">
        <v>141340</v>
      </c>
      <c r="G14" s="13">
        <v>265209</v>
      </c>
      <c r="H14" s="13">
        <v>122074</v>
      </c>
      <c r="I14" s="13">
        <v>18703</v>
      </c>
      <c r="J14" s="13">
        <v>60866</v>
      </c>
      <c r="K14" s="11">
        <f t="shared" si="4"/>
        <v>1161962</v>
      </c>
      <c r="L14" s="53"/>
    </row>
    <row r="15" spans="1:11" ht="17.25" customHeight="1">
      <c r="A15" s="14" t="s">
        <v>22</v>
      </c>
      <c r="B15" s="13">
        <v>38332</v>
      </c>
      <c r="C15" s="13">
        <v>57594</v>
      </c>
      <c r="D15" s="13">
        <v>53287</v>
      </c>
      <c r="E15" s="13">
        <v>33859</v>
      </c>
      <c r="F15" s="13">
        <v>42841</v>
      </c>
      <c r="G15" s="13">
        <v>62703</v>
      </c>
      <c r="H15" s="13">
        <v>38295</v>
      </c>
      <c r="I15" s="13">
        <v>7747</v>
      </c>
      <c r="J15" s="13">
        <v>20663</v>
      </c>
      <c r="K15" s="11">
        <f t="shared" si="4"/>
        <v>355321</v>
      </c>
    </row>
    <row r="16" spans="1:11" ht="17.25" customHeight="1">
      <c r="A16" s="15" t="s">
        <v>117</v>
      </c>
      <c r="B16" s="13">
        <f>B17+B18+B19</f>
        <v>11613</v>
      </c>
      <c r="C16" s="13">
        <f aca="true" t="shared" si="5" ref="C16:J16">C17+C18+C19</f>
        <v>18114</v>
      </c>
      <c r="D16" s="13">
        <f t="shared" si="5"/>
        <v>15393</v>
      </c>
      <c r="E16" s="13">
        <f t="shared" si="5"/>
        <v>10410</v>
      </c>
      <c r="F16" s="13">
        <f t="shared" si="5"/>
        <v>14471</v>
      </c>
      <c r="G16" s="13">
        <f t="shared" si="5"/>
        <v>23833</v>
      </c>
      <c r="H16" s="13">
        <f t="shared" si="5"/>
        <v>11031</v>
      </c>
      <c r="I16" s="13">
        <f t="shared" si="5"/>
        <v>2650</v>
      </c>
      <c r="J16" s="13">
        <f t="shared" si="5"/>
        <v>5968</v>
      </c>
      <c r="K16" s="11">
        <f t="shared" si="4"/>
        <v>113483</v>
      </c>
    </row>
    <row r="17" spans="1:11" ht="17.25" customHeight="1">
      <c r="A17" s="14" t="s">
        <v>118</v>
      </c>
      <c r="B17" s="13">
        <v>4127</v>
      </c>
      <c r="C17" s="13">
        <v>6648</v>
      </c>
      <c r="D17" s="13">
        <v>5607</v>
      </c>
      <c r="E17" s="13">
        <v>4284</v>
      </c>
      <c r="F17" s="13">
        <v>5506</v>
      </c>
      <c r="G17" s="13">
        <v>9705</v>
      </c>
      <c r="H17" s="13">
        <v>4724</v>
      </c>
      <c r="I17" s="13">
        <v>1080</v>
      </c>
      <c r="J17" s="13">
        <v>2217</v>
      </c>
      <c r="K17" s="11">
        <f t="shared" si="4"/>
        <v>43898</v>
      </c>
    </row>
    <row r="18" spans="1:11" ht="17.25" customHeight="1">
      <c r="A18" s="14" t="s">
        <v>119</v>
      </c>
      <c r="B18" s="13">
        <v>389</v>
      </c>
      <c r="C18" s="13">
        <v>592</v>
      </c>
      <c r="D18" s="13">
        <v>528</v>
      </c>
      <c r="E18" s="13">
        <v>429</v>
      </c>
      <c r="F18" s="13">
        <v>506</v>
      </c>
      <c r="G18" s="13">
        <v>1079</v>
      </c>
      <c r="H18" s="13">
        <v>445</v>
      </c>
      <c r="I18" s="13">
        <v>89</v>
      </c>
      <c r="J18" s="13">
        <v>230</v>
      </c>
      <c r="K18" s="11">
        <f t="shared" si="4"/>
        <v>4287</v>
      </c>
    </row>
    <row r="19" spans="1:11" ht="17.25" customHeight="1">
      <c r="A19" s="14" t="s">
        <v>120</v>
      </c>
      <c r="B19" s="13">
        <v>7097</v>
      </c>
      <c r="C19" s="13">
        <v>10874</v>
      </c>
      <c r="D19" s="13">
        <v>9258</v>
      </c>
      <c r="E19" s="13">
        <v>5697</v>
      </c>
      <c r="F19" s="13">
        <v>8459</v>
      </c>
      <c r="G19" s="13">
        <v>13049</v>
      </c>
      <c r="H19" s="13">
        <v>5862</v>
      </c>
      <c r="I19" s="13">
        <v>1481</v>
      </c>
      <c r="J19" s="13">
        <v>3521</v>
      </c>
      <c r="K19" s="11">
        <f t="shared" si="4"/>
        <v>65298</v>
      </c>
    </row>
    <row r="20" spans="1:11" ht="17.25" customHeight="1">
      <c r="A20" s="16" t="s">
        <v>23</v>
      </c>
      <c r="B20" s="11">
        <f>+B21+B22+B23</f>
        <v>187033</v>
      </c>
      <c r="C20" s="11">
        <f aca="true" t="shared" si="6" ref="C20:J20">+C21+C22+C23</f>
        <v>241285</v>
      </c>
      <c r="D20" s="11">
        <f t="shared" si="6"/>
        <v>271371</v>
      </c>
      <c r="E20" s="11">
        <f t="shared" si="6"/>
        <v>169433</v>
      </c>
      <c r="F20" s="11">
        <f t="shared" si="6"/>
        <v>256732</v>
      </c>
      <c r="G20" s="11">
        <f t="shared" si="6"/>
        <v>484793</v>
      </c>
      <c r="H20" s="11">
        <f t="shared" si="6"/>
        <v>171105</v>
      </c>
      <c r="I20" s="11">
        <f t="shared" si="6"/>
        <v>41162</v>
      </c>
      <c r="J20" s="11">
        <f t="shared" si="6"/>
        <v>99340</v>
      </c>
      <c r="K20" s="11">
        <f t="shared" si="4"/>
        <v>1922254</v>
      </c>
    </row>
    <row r="21" spans="1:12" ht="17.25" customHeight="1">
      <c r="A21" s="12" t="s">
        <v>24</v>
      </c>
      <c r="B21" s="13">
        <v>95886</v>
      </c>
      <c r="C21" s="13">
        <v>133406</v>
      </c>
      <c r="D21" s="13">
        <v>151269</v>
      </c>
      <c r="E21" s="13">
        <v>94843</v>
      </c>
      <c r="F21" s="13">
        <v>139170</v>
      </c>
      <c r="G21" s="13">
        <v>248097</v>
      </c>
      <c r="H21" s="13">
        <v>92433</v>
      </c>
      <c r="I21" s="13">
        <v>24024</v>
      </c>
      <c r="J21" s="13">
        <v>54339</v>
      </c>
      <c r="K21" s="11">
        <f t="shared" si="4"/>
        <v>1033467</v>
      </c>
      <c r="L21" s="53"/>
    </row>
    <row r="22" spans="1:12" ht="17.25" customHeight="1">
      <c r="A22" s="12" t="s">
        <v>25</v>
      </c>
      <c r="B22" s="13">
        <v>70334</v>
      </c>
      <c r="C22" s="13">
        <v>81333</v>
      </c>
      <c r="D22" s="13">
        <v>90779</v>
      </c>
      <c r="E22" s="13">
        <v>58829</v>
      </c>
      <c r="F22" s="13">
        <v>92385</v>
      </c>
      <c r="G22" s="13">
        <v>194573</v>
      </c>
      <c r="H22" s="13">
        <v>60676</v>
      </c>
      <c r="I22" s="13">
        <v>12600</v>
      </c>
      <c r="J22" s="13">
        <v>33694</v>
      </c>
      <c r="K22" s="11">
        <f t="shared" si="4"/>
        <v>695203</v>
      </c>
      <c r="L22" s="53"/>
    </row>
    <row r="23" spans="1:11" ht="17.25" customHeight="1">
      <c r="A23" s="12" t="s">
        <v>26</v>
      </c>
      <c r="B23" s="13">
        <v>20813</v>
      </c>
      <c r="C23" s="13">
        <v>26546</v>
      </c>
      <c r="D23" s="13">
        <v>29323</v>
      </c>
      <c r="E23" s="13">
        <v>15761</v>
      </c>
      <c r="F23" s="13">
        <v>25177</v>
      </c>
      <c r="G23" s="13">
        <v>42123</v>
      </c>
      <c r="H23" s="13">
        <v>17996</v>
      </c>
      <c r="I23" s="13">
        <v>4538</v>
      </c>
      <c r="J23" s="13">
        <v>11307</v>
      </c>
      <c r="K23" s="11">
        <f t="shared" si="4"/>
        <v>193584</v>
      </c>
    </row>
    <row r="24" spans="1:11" ht="17.25" customHeight="1">
      <c r="A24" s="16" t="s">
        <v>27</v>
      </c>
      <c r="B24" s="13">
        <v>49660</v>
      </c>
      <c r="C24" s="13">
        <v>83208</v>
      </c>
      <c r="D24" s="13">
        <v>98636</v>
      </c>
      <c r="E24" s="13">
        <v>58786</v>
      </c>
      <c r="F24" s="13">
        <v>67535</v>
      </c>
      <c r="G24" s="13">
        <v>85560</v>
      </c>
      <c r="H24" s="13">
        <v>41281</v>
      </c>
      <c r="I24" s="13">
        <v>17572</v>
      </c>
      <c r="J24" s="13">
        <v>42890</v>
      </c>
      <c r="K24" s="11">
        <f t="shared" si="4"/>
        <v>545128</v>
      </c>
    </row>
    <row r="25" spans="1:12" ht="17.25" customHeight="1">
      <c r="A25" s="12" t="s">
        <v>28</v>
      </c>
      <c r="B25" s="13">
        <v>31782</v>
      </c>
      <c r="C25" s="13">
        <v>53253</v>
      </c>
      <c r="D25" s="13">
        <v>63127</v>
      </c>
      <c r="E25" s="13">
        <v>37623</v>
      </c>
      <c r="F25" s="13">
        <v>43222</v>
      </c>
      <c r="G25" s="13">
        <v>54758</v>
      </c>
      <c r="H25" s="13">
        <v>26420</v>
      </c>
      <c r="I25" s="13">
        <v>11246</v>
      </c>
      <c r="J25" s="13">
        <v>27450</v>
      </c>
      <c r="K25" s="11">
        <f t="shared" si="4"/>
        <v>348881</v>
      </c>
      <c r="L25" s="53"/>
    </row>
    <row r="26" spans="1:12" ht="17.25" customHeight="1">
      <c r="A26" s="12" t="s">
        <v>29</v>
      </c>
      <c r="B26" s="13">
        <v>17878</v>
      </c>
      <c r="C26" s="13">
        <v>29955</v>
      </c>
      <c r="D26" s="13">
        <v>35509</v>
      </c>
      <c r="E26" s="13">
        <v>21163</v>
      </c>
      <c r="F26" s="13">
        <v>24313</v>
      </c>
      <c r="G26" s="13">
        <v>30802</v>
      </c>
      <c r="H26" s="13">
        <v>14861</v>
      </c>
      <c r="I26" s="13">
        <v>6326</v>
      </c>
      <c r="J26" s="13">
        <v>15440</v>
      </c>
      <c r="K26" s="11">
        <f t="shared" si="4"/>
        <v>196247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7763</v>
      </c>
      <c r="I27" s="11">
        <v>0</v>
      </c>
      <c r="J27" s="11">
        <v>0</v>
      </c>
      <c r="K27" s="11">
        <f t="shared" si="4"/>
        <v>7763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9116.8</v>
      </c>
      <c r="I35" s="19">
        <v>0</v>
      </c>
      <c r="J35" s="19">
        <v>0</v>
      </c>
      <c r="K35" s="23">
        <f>SUM(B35:J35)</f>
        <v>9116.8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1434154.09</v>
      </c>
      <c r="C47" s="22">
        <f aca="true" t="shared" si="9" ref="C47:H47">+C48+C56</f>
        <v>2297997.6399999997</v>
      </c>
      <c r="D47" s="22">
        <f t="shared" si="9"/>
        <v>2677319.43</v>
      </c>
      <c r="E47" s="22">
        <f t="shared" si="9"/>
        <v>1507778.18</v>
      </c>
      <c r="F47" s="22">
        <f t="shared" si="9"/>
        <v>1905922.0599999998</v>
      </c>
      <c r="G47" s="22">
        <f t="shared" si="9"/>
        <v>2806887.1</v>
      </c>
      <c r="H47" s="22">
        <f t="shared" si="9"/>
        <v>1483622.21</v>
      </c>
      <c r="I47" s="22">
        <f>+I48+I56</f>
        <v>567135.64</v>
      </c>
      <c r="J47" s="22">
        <f>+J48+J56</f>
        <v>879459.9500000001</v>
      </c>
      <c r="K47" s="22">
        <f>SUM(B47:J47)</f>
        <v>15560276.3</v>
      </c>
    </row>
    <row r="48" spans="1:11" ht="17.25" customHeight="1">
      <c r="A48" s="16" t="s">
        <v>48</v>
      </c>
      <c r="B48" s="23">
        <f>SUM(B49:B55)</f>
        <v>1416832.25</v>
      </c>
      <c r="C48" s="23">
        <f aca="true" t="shared" si="10" ref="C48:H48">SUM(C49:C55)</f>
        <v>2275623.8099999996</v>
      </c>
      <c r="D48" s="23">
        <f t="shared" si="10"/>
        <v>2654458.29</v>
      </c>
      <c r="E48" s="23">
        <f t="shared" si="10"/>
        <v>1486379.77</v>
      </c>
      <c r="F48" s="23">
        <f t="shared" si="10"/>
        <v>1884982.43</v>
      </c>
      <c r="G48" s="23">
        <f t="shared" si="10"/>
        <v>2778886.66</v>
      </c>
      <c r="H48" s="23">
        <f t="shared" si="10"/>
        <v>1465375.74</v>
      </c>
      <c r="I48" s="23">
        <f>SUM(I49:I55)</f>
        <v>567135.64</v>
      </c>
      <c r="J48" s="23">
        <f>SUM(J49:J55)</f>
        <v>866248.92</v>
      </c>
      <c r="K48" s="23">
        <f aca="true" t="shared" si="11" ref="K48:K56">SUM(B48:J48)</f>
        <v>15395923.51</v>
      </c>
    </row>
    <row r="49" spans="1:11" ht="17.25" customHeight="1">
      <c r="A49" s="35" t="s">
        <v>49</v>
      </c>
      <c r="B49" s="23">
        <f aca="true" t="shared" si="12" ref="B49:H49">ROUND(B30*B7,2)</f>
        <v>1416832.25</v>
      </c>
      <c r="C49" s="23">
        <f t="shared" si="12"/>
        <v>2270576.8</v>
      </c>
      <c r="D49" s="23">
        <f t="shared" si="12"/>
        <v>2654458.29</v>
      </c>
      <c r="E49" s="23">
        <f t="shared" si="12"/>
        <v>1486379.77</v>
      </c>
      <c r="F49" s="23">
        <f t="shared" si="12"/>
        <v>1884982.43</v>
      </c>
      <c r="G49" s="23">
        <f t="shared" si="12"/>
        <v>2778886.66</v>
      </c>
      <c r="H49" s="23">
        <f t="shared" si="12"/>
        <v>1456258.94</v>
      </c>
      <c r="I49" s="23">
        <f>ROUND(I30*I7,2)</f>
        <v>567135.64</v>
      </c>
      <c r="J49" s="23">
        <f>ROUND(J30*J7,2)</f>
        <v>866248.92</v>
      </c>
      <c r="K49" s="23">
        <f t="shared" si="11"/>
        <v>15381759.7</v>
      </c>
    </row>
    <row r="50" spans="1:11" ht="17.25" customHeight="1">
      <c r="A50" s="35" t="s">
        <v>50</v>
      </c>
      <c r="B50" s="19">
        <v>0</v>
      </c>
      <c r="C50" s="23">
        <f>ROUND(C31*C7,2)</f>
        <v>5047.01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5047.01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9116.8</v>
      </c>
      <c r="I53" s="32">
        <f>+I35</f>
        <v>0</v>
      </c>
      <c r="J53" s="32">
        <f>+J35</f>
        <v>0</v>
      </c>
      <c r="K53" s="23">
        <f t="shared" si="11"/>
        <v>9116.8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-248921.50999999998</v>
      </c>
      <c r="C60" s="36">
        <f t="shared" si="13"/>
        <v>-251298.96</v>
      </c>
      <c r="D60" s="36">
        <f t="shared" si="13"/>
        <v>-239746.8</v>
      </c>
      <c r="E60" s="36">
        <f t="shared" si="13"/>
        <v>-277180.11</v>
      </c>
      <c r="F60" s="36">
        <f t="shared" si="13"/>
        <v>-244710.42</v>
      </c>
      <c r="G60" s="36">
        <f t="shared" si="13"/>
        <v>-296519.75</v>
      </c>
      <c r="H60" s="36">
        <f t="shared" si="13"/>
        <v>-197212.51</v>
      </c>
      <c r="I60" s="36">
        <f t="shared" si="13"/>
        <v>-78282.44</v>
      </c>
      <c r="J60" s="36">
        <f t="shared" si="13"/>
        <v>-90983.26000000001</v>
      </c>
      <c r="K60" s="36">
        <f>SUM(B60:J60)</f>
        <v>-1924855.76</v>
      </c>
    </row>
    <row r="61" spans="1:11" ht="18.75" customHeight="1">
      <c r="A61" s="16" t="s">
        <v>82</v>
      </c>
      <c r="B61" s="36">
        <f aca="true" t="shared" si="14" ref="B61:J61">B62+B63+B64+B65+B66+B67</f>
        <v>-233235.55</v>
      </c>
      <c r="C61" s="36">
        <f t="shared" si="14"/>
        <v>-228364.87</v>
      </c>
      <c r="D61" s="36">
        <f t="shared" si="14"/>
        <v>-217099.16999999998</v>
      </c>
      <c r="E61" s="36">
        <f t="shared" si="14"/>
        <v>-249570.01</v>
      </c>
      <c r="F61" s="36">
        <f t="shared" si="14"/>
        <v>-223572.69</v>
      </c>
      <c r="G61" s="36">
        <f t="shared" si="14"/>
        <v>-264890.48</v>
      </c>
      <c r="H61" s="36">
        <f t="shared" si="14"/>
        <v>-181734</v>
      </c>
      <c r="I61" s="36">
        <f t="shared" si="14"/>
        <v>-33645</v>
      </c>
      <c r="J61" s="36">
        <f t="shared" si="14"/>
        <v>-64023</v>
      </c>
      <c r="K61" s="36">
        <f aca="true" t="shared" si="15" ref="K61:K92">SUM(B61:J61)</f>
        <v>-1696134.77</v>
      </c>
    </row>
    <row r="62" spans="1:11" ht="18.75" customHeight="1">
      <c r="A62" s="12" t="s">
        <v>83</v>
      </c>
      <c r="B62" s="36">
        <f>-ROUND(B9*$D$3,2)</f>
        <v>-148476</v>
      </c>
      <c r="C62" s="36">
        <f aca="true" t="shared" si="16" ref="C62:J62">-ROUND(C9*$D$3,2)</f>
        <v>-222624</v>
      </c>
      <c r="D62" s="36">
        <f t="shared" si="16"/>
        <v>-191865</v>
      </c>
      <c r="E62" s="36">
        <f t="shared" si="16"/>
        <v>-138489</v>
      </c>
      <c r="F62" s="36">
        <f t="shared" si="16"/>
        <v>-149067</v>
      </c>
      <c r="G62" s="36">
        <f t="shared" si="16"/>
        <v>-196968</v>
      </c>
      <c r="H62" s="36">
        <f t="shared" si="16"/>
        <v>-181734</v>
      </c>
      <c r="I62" s="36">
        <f t="shared" si="16"/>
        <v>-33645</v>
      </c>
      <c r="J62" s="36">
        <f t="shared" si="16"/>
        <v>-64023</v>
      </c>
      <c r="K62" s="36">
        <f t="shared" si="15"/>
        <v>-1326891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-822</v>
      </c>
      <c r="C64" s="36">
        <v>-213</v>
      </c>
      <c r="D64" s="36">
        <v>-261</v>
      </c>
      <c r="E64" s="36">
        <v>-951</v>
      </c>
      <c r="F64" s="36">
        <v>-468</v>
      </c>
      <c r="G64" s="36">
        <v>-354</v>
      </c>
      <c r="H64" s="19">
        <v>0</v>
      </c>
      <c r="I64" s="19">
        <v>0</v>
      </c>
      <c r="J64" s="19">
        <v>0</v>
      </c>
      <c r="K64" s="36">
        <f t="shared" si="15"/>
        <v>-3069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5"/>
        <v>0</v>
      </c>
    </row>
    <row r="66" spans="1:11" ht="18.75" customHeight="1">
      <c r="A66" s="12" t="s">
        <v>60</v>
      </c>
      <c r="B66" s="48">
        <v>-83937.55</v>
      </c>
      <c r="C66" s="48">
        <v>-5527.87</v>
      </c>
      <c r="D66" s="48">
        <v>-24945.17</v>
      </c>
      <c r="E66" s="48">
        <v>-110130.01</v>
      </c>
      <c r="F66" s="48">
        <v>-74037.69</v>
      </c>
      <c r="G66" s="48">
        <v>-67568.48</v>
      </c>
      <c r="H66" s="19">
        <v>0</v>
      </c>
      <c r="I66" s="19">
        <v>0</v>
      </c>
      <c r="J66" s="19">
        <v>0</v>
      </c>
      <c r="K66" s="36">
        <f t="shared" si="15"/>
        <v>-366146.76999999996</v>
      </c>
    </row>
    <row r="67" spans="1:11" ht="18.75" customHeight="1">
      <c r="A67" s="12" t="s">
        <v>61</v>
      </c>
      <c r="B67" s="19">
        <v>0</v>
      </c>
      <c r="C67" s="19">
        <v>0</v>
      </c>
      <c r="D67" s="48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-28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-27610.1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-44637.44</v>
      </c>
      <c r="J68" s="36">
        <f t="shared" si="17"/>
        <v>-26960.260000000002</v>
      </c>
      <c r="K68" s="36">
        <f t="shared" si="15"/>
        <v>-228720.99000000002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-12514.56</v>
      </c>
      <c r="F92" s="19">
        <v>0</v>
      </c>
      <c r="G92" s="19">
        <v>0</v>
      </c>
      <c r="H92" s="19">
        <v>0</v>
      </c>
      <c r="I92" s="49">
        <v>-7145.91</v>
      </c>
      <c r="J92" s="49">
        <v>-15742.33</v>
      </c>
      <c r="K92" s="49">
        <f t="shared" si="15"/>
        <v>-35402.8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1185232.58</v>
      </c>
      <c r="C97" s="24">
        <f t="shared" si="19"/>
        <v>2046698.6799999995</v>
      </c>
      <c r="D97" s="24">
        <f t="shared" si="19"/>
        <v>2437572.6300000004</v>
      </c>
      <c r="E97" s="24">
        <f t="shared" si="19"/>
        <v>1230598.0699999998</v>
      </c>
      <c r="F97" s="24">
        <f t="shared" si="19"/>
        <v>1661211.64</v>
      </c>
      <c r="G97" s="24">
        <f t="shared" si="19"/>
        <v>2510367.35</v>
      </c>
      <c r="H97" s="24">
        <f t="shared" si="19"/>
        <v>1286409.7</v>
      </c>
      <c r="I97" s="24">
        <f>+I98+I99</f>
        <v>488853.2</v>
      </c>
      <c r="J97" s="24">
        <f>+J98+J99</f>
        <v>788476.6900000001</v>
      </c>
      <c r="K97" s="49">
        <f t="shared" si="18"/>
        <v>13635420.54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1167910.74</v>
      </c>
      <c r="C98" s="24">
        <f t="shared" si="20"/>
        <v>2024324.8499999994</v>
      </c>
      <c r="D98" s="24">
        <f t="shared" si="20"/>
        <v>2414711.49</v>
      </c>
      <c r="E98" s="24">
        <f t="shared" si="20"/>
        <v>1209199.66</v>
      </c>
      <c r="F98" s="24">
        <f t="shared" si="20"/>
        <v>1640272.01</v>
      </c>
      <c r="G98" s="24">
        <f t="shared" si="20"/>
        <v>2482366.91</v>
      </c>
      <c r="H98" s="24">
        <f t="shared" si="20"/>
        <v>1268163.23</v>
      </c>
      <c r="I98" s="24">
        <f t="shared" si="20"/>
        <v>488853.2</v>
      </c>
      <c r="J98" s="24">
        <f t="shared" si="20"/>
        <v>775265.66</v>
      </c>
      <c r="K98" s="49">
        <f t="shared" si="18"/>
        <v>13471067.75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13635420.56</v>
      </c>
      <c r="L105" s="55"/>
    </row>
    <row r="106" spans="1:11" ht="18.75" customHeight="1">
      <c r="A106" s="26" t="s">
        <v>78</v>
      </c>
      <c r="B106" s="27">
        <v>145516.38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145516.38</v>
      </c>
    </row>
    <row r="107" spans="1:11" ht="18.75" customHeight="1">
      <c r="A107" s="26" t="s">
        <v>79</v>
      </c>
      <c r="B107" s="27">
        <v>1039716.2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1039716.2</v>
      </c>
    </row>
    <row r="108" spans="1:11" ht="18.75" customHeight="1">
      <c r="A108" s="26" t="s">
        <v>80</v>
      </c>
      <c r="B108" s="41">
        <v>0</v>
      </c>
      <c r="C108" s="27">
        <f>+C97</f>
        <v>2046698.6799999995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2046698.6799999995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2437572.6300000004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2437572.6300000004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1230598.0699999998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1230598.0699999998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311415.76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311415.76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587467.26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587467.26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762328.63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762328.63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740090.98</v>
      </c>
      <c r="H115" s="41">
        <v>0</v>
      </c>
      <c r="I115" s="41">
        <v>0</v>
      </c>
      <c r="J115" s="41">
        <v>0</v>
      </c>
      <c r="K115" s="42">
        <f t="shared" si="22"/>
        <v>740090.98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58288.68</v>
      </c>
      <c r="H116" s="41">
        <v>0</v>
      </c>
      <c r="I116" s="41">
        <v>0</v>
      </c>
      <c r="J116" s="41">
        <v>0</v>
      </c>
      <c r="K116" s="42">
        <f t="shared" si="22"/>
        <v>58288.68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391975.27</v>
      </c>
      <c r="H117" s="41">
        <v>0</v>
      </c>
      <c r="I117" s="41">
        <v>0</v>
      </c>
      <c r="J117" s="41">
        <v>0</v>
      </c>
      <c r="K117" s="42">
        <f t="shared" si="22"/>
        <v>391975.27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372486.11</v>
      </c>
      <c r="H118" s="41">
        <v>0</v>
      </c>
      <c r="I118" s="41">
        <v>0</v>
      </c>
      <c r="J118" s="41">
        <v>0</v>
      </c>
      <c r="K118" s="42">
        <f t="shared" si="22"/>
        <v>372486.11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947526.33</v>
      </c>
      <c r="H119" s="41">
        <v>0</v>
      </c>
      <c r="I119" s="41">
        <v>0</v>
      </c>
      <c r="J119" s="41">
        <v>0</v>
      </c>
      <c r="K119" s="42">
        <f t="shared" si="22"/>
        <v>947526.33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445666.13</v>
      </c>
      <c r="I120" s="41">
        <v>0</v>
      </c>
      <c r="J120" s="41">
        <v>0</v>
      </c>
      <c r="K120" s="42">
        <f t="shared" si="22"/>
        <v>445666.13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840743.56</v>
      </c>
      <c r="I121" s="41">
        <v>0</v>
      </c>
      <c r="J121" s="41">
        <v>0</v>
      </c>
      <c r="K121" s="42">
        <f t="shared" si="22"/>
        <v>840743.56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488853.2</v>
      </c>
      <c r="J122" s="41">
        <v>0</v>
      </c>
      <c r="K122" s="42">
        <f t="shared" si="22"/>
        <v>488853.2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788476.69</v>
      </c>
      <c r="K123" s="45">
        <f t="shared" si="22"/>
        <v>788476.69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2014-11-26T17:19:58Z</dcterms:modified>
  <cp:category/>
  <cp:version/>
  <cp:contentType/>
  <cp:contentStatus/>
</cp:coreProperties>
</file>