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<sst xmlns="http://schemas.openxmlformats.org/spreadsheetml/2006/main" count="127" uniqueCount="127">
  <si>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</si>
  <si>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</si>
  <si>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</si>
  <si>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</si>
  <si>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</si>
  <si>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</si>
  <si>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</si>
  <si>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</si>
  <si>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</si>
  <si>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</si>
  <si>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</si>
  <si>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</si>
  <si>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</si>
  <si>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</si>
  <si>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</si>
  <si>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</si>
  <si>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</si>
  <si>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</si>
  <si>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</si>
  <si>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</si>
  <si>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</si>
  <si>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</si>
  <si>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</si>
  <si>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</si>
  <si>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</si>
  <si>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</si>
  <si>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</si>
  <si>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</si>
  <si>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</si>
  <si>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</si>
  <si>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</si>
  <si>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</si>
  <si>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</si>
  <si>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</si>
  <si>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</si>
  <si>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</si>
  <si>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</si>
  <si>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</si>
  <si>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</si>
  <si>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</si>
  <si>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</si>
  <si>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</si>
  <si>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</si>
  <si>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</si>
  <si>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</si>
  <si>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</si>
  <si>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</si>
  <si>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</si>
  <si>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</si>
  <si>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</si>
  <si>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</si>
  <si>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</si>
  <si>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</si>
  <si>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</si>
  <si>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</si>
  <si>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</si>
  <si>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</si>
  <si>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</si>
  <si>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</si>
  <si>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</si>
  <si>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</si>
  <si>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</si>
  <si>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</si>
  <si>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</si>
  <si>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</si>
  <si>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</si>
  <si>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</si>
  <si>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</si>
  <si>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</si>
  <si>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</si>
  <si>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</si>
  <si>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</si>
  <si>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</si>
  <si>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</si>
  <si>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</si>
  <si>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</si>
  <si>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</si>
  <si>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</si>
  <si>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</si>
  <si>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</si>
  <si>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</si>
  <si>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</si>
  <si>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</si>
  <si>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</si>
  <si>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</si>
  <si>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</si>
  <si>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</si>
  <si>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</si>
  <si>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</si>
  <si>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</si>
  <si>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</si>
  <si>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</si>
  <si>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</si>
  <si>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</si>
  <si>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</si>
  <si>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</si>
  <si>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</si>
  <si>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</si>
  <si>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</si>
  <si>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</si>
  <si>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</si>
  <si>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</si>
  <si>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</si>
  <si>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</si>
  <si>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</si>
  <si>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</si>
  <si>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</si>
  <si>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</si>
  <si>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</si>
  <si>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</si>
  <si>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</si>
  <si>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</si>
  <si>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</si>
  <si>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</si>
  <si>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</si>
  <si>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</si>
  <si>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</si>
  <si>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</si>
  <si>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</si>
  <si>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</si>
  <si>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</si>
  <si>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</si>
  <si>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</si>
  <si>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</si>
  <si>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</si>
  <si>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</si>
  <si>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17/11/14 - VENCIMENTO 25/11/14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</si>
</sst>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580568</v>
      </c>
      <c r="C7" s="9">
        <f t="shared" si="0"/>
        <v>814128</v>
      </c>
      <c r="D7" s="9">
        <f t="shared" si="0"/>
        <v>837462</v>
      </c>
      <c r="E7" s="9">
        <f t="shared" si="0"/>
        <v>554918</v>
      </c>
      <c r="F7" s="9">
        <f t="shared" si="0"/>
        <v>737383</v>
      </c>
      <c r="G7" s="9">
        <f t="shared" si="0"/>
        <v>1207496</v>
      </c>
      <c r="H7" s="9">
        <f t="shared" si="0"/>
        <v>558070</v>
      </c>
      <c r="I7" s="9">
        <f t="shared" si="0"/>
        <v>117687</v>
      </c>
      <c r="J7" s="9">
        <f t="shared" si="0"/>
        <v>316546</v>
      </c>
      <c r="K7" s="9">
        <f t="shared" si="0"/>
        <v>5724258</v>
      </c>
      <c r="L7" s="53"/>
    </row>
    <row r="8" spans="1:11" ht="17.25" customHeight="1">
      <c r="A8" s="10" t="s">
        <v>121</v>
      </c>
      <c r="B8" s="11">
        <f>B9+B12+B16</f>
        <v>348912</v>
      </c>
      <c r="C8" s="11">
        <f aca="true" t="shared" si="1" ref="C8:J8">C9+C12+C16</f>
        <v>495184</v>
      </c>
      <c r="D8" s="11">
        <f t="shared" si="1"/>
        <v>476211</v>
      </c>
      <c r="E8" s="11">
        <f t="shared" si="1"/>
        <v>329656</v>
      </c>
      <c r="F8" s="11">
        <f t="shared" si="1"/>
        <v>418035</v>
      </c>
      <c r="G8" s="11">
        <f t="shared" si="1"/>
        <v>662784</v>
      </c>
      <c r="H8" s="11">
        <f t="shared" si="1"/>
        <v>345686</v>
      </c>
      <c r="I8" s="11">
        <f t="shared" si="1"/>
        <v>63667</v>
      </c>
      <c r="J8" s="11">
        <f t="shared" si="1"/>
        <v>179058</v>
      </c>
      <c r="K8" s="11">
        <f>SUM(B8:J8)</f>
        <v>3319193</v>
      </c>
    </row>
    <row r="9" spans="1:11" ht="17.25" customHeight="1">
      <c r="A9" s="15" t="s">
        <v>17</v>
      </c>
      <c r="B9" s="13">
        <f>+B10+B11</f>
        <v>51248</v>
      </c>
      <c r="C9" s="13">
        <f aca="true" t="shared" si="2" ref="C9:J9">+C10+C11</f>
        <v>76573</v>
      </c>
      <c r="D9" s="13">
        <f t="shared" si="2"/>
        <v>68778</v>
      </c>
      <c r="E9" s="13">
        <f t="shared" si="2"/>
        <v>47639</v>
      </c>
      <c r="F9" s="13">
        <f t="shared" si="2"/>
        <v>54049</v>
      </c>
      <c r="G9" s="13">
        <f t="shared" si="2"/>
        <v>68104</v>
      </c>
      <c r="H9" s="13">
        <f t="shared" si="2"/>
        <v>60851</v>
      </c>
      <c r="I9" s="13">
        <f t="shared" si="2"/>
        <v>10875</v>
      </c>
      <c r="J9" s="13">
        <f t="shared" si="2"/>
        <v>23158</v>
      </c>
      <c r="K9" s="11">
        <f>SUM(B9:J9)</f>
        <v>461275</v>
      </c>
    </row>
    <row r="10" spans="1:11" ht="17.25" customHeight="1">
      <c r="A10" s="30" t="s">
        <v>18</v>
      </c>
      <c r="B10" s="13">
        <v>51248</v>
      </c>
      <c r="C10" s="13">
        <v>76573</v>
      </c>
      <c r="D10" s="13">
        <v>68778</v>
      </c>
      <c r="E10" s="13">
        <v>47639</v>
      </c>
      <c r="F10" s="13">
        <v>54049</v>
      </c>
      <c r="G10" s="13">
        <v>68104</v>
      </c>
      <c r="H10" s="13">
        <v>60851</v>
      </c>
      <c r="I10" s="13">
        <v>10875</v>
      </c>
      <c r="J10" s="13">
        <v>23158</v>
      </c>
      <c r="K10" s="11">
        <f>SUM(B10:J10)</f>
        <v>461275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285970</v>
      </c>
      <c r="C12" s="17">
        <f t="shared" si="3"/>
        <v>400794</v>
      </c>
      <c r="D12" s="17">
        <f t="shared" si="3"/>
        <v>392327</v>
      </c>
      <c r="E12" s="17">
        <f t="shared" si="3"/>
        <v>271685</v>
      </c>
      <c r="F12" s="17">
        <f t="shared" si="3"/>
        <v>349589</v>
      </c>
      <c r="G12" s="17">
        <f t="shared" si="3"/>
        <v>571833</v>
      </c>
      <c r="H12" s="17">
        <f t="shared" si="3"/>
        <v>273993</v>
      </c>
      <c r="I12" s="17">
        <f t="shared" si="3"/>
        <v>50376</v>
      </c>
      <c r="J12" s="17">
        <f t="shared" si="3"/>
        <v>150083</v>
      </c>
      <c r="K12" s="11">
        <f aca="true" t="shared" si="4" ref="K12:K27">SUM(B12:J12)</f>
        <v>2746650</v>
      </c>
    </row>
    <row r="13" spans="1:13" ht="17.25" customHeight="1">
      <c r="A13" s="14" t="s">
        <v>20</v>
      </c>
      <c r="B13" s="13">
        <v>122362</v>
      </c>
      <c r="C13" s="13">
        <v>180239</v>
      </c>
      <c r="D13" s="13">
        <v>183392</v>
      </c>
      <c r="E13" s="13">
        <v>125909</v>
      </c>
      <c r="F13" s="13">
        <v>159312</v>
      </c>
      <c r="G13" s="13">
        <v>253280</v>
      </c>
      <c r="H13" s="13">
        <v>115913</v>
      </c>
      <c r="I13" s="13">
        <v>24821</v>
      </c>
      <c r="J13" s="13">
        <v>69610</v>
      </c>
      <c r="K13" s="11">
        <f t="shared" si="4"/>
        <v>1234838</v>
      </c>
      <c r="L13" s="53"/>
      <c r="M13" s="54"/>
    </row>
    <row r="14" spans="1:12" ht="17.25" customHeight="1">
      <c r="A14" s="14" t="s">
        <v>21</v>
      </c>
      <c r="B14" s="13">
        <v>125398</v>
      </c>
      <c r="C14" s="13">
        <v>162706</v>
      </c>
      <c r="D14" s="13">
        <v>155971</v>
      </c>
      <c r="E14" s="13">
        <v>111491</v>
      </c>
      <c r="F14" s="13">
        <v>145948</v>
      </c>
      <c r="G14" s="13">
        <v>258016</v>
      </c>
      <c r="H14" s="13">
        <v>120319</v>
      </c>
      <c r="I14" s="13">
        <v>18036</v>
      </c>
      <c r="J14" s="13">
        <v>59721</v>
      </c>
      <c r="K14" s="11">
        <f t="shared" si="4"/>
        <v>1157606</v>
      </c>
      <c r="L14" s="53"/>
    </row>
    <row r="15" spans="1:11" ht="17.25" customHeight="1">
      <c r="A15" s="14" t="s">
        <v>22</v>
      </c>
      <c r="B15" s="13">
        <v>38210</v>
      </c>
      <c r="C15" s="13">
        <v>57849</v>
      </c>
      <c r="D15" s="13">
        <v>52964</v>
      </c>
      <c r="E15" s="13">
        <v>34285</v>
      </c>
      <c r="F15" s="13">
        <v>44329</v>
      </c>
      <c r="G15" s="13">
        <v>60537</v>
      </c>
      <c r="H15" s="13">
        <v>37761</v>
      </c>
      <c r="I15" s="13">
        <v>7519</v>
      </c>
      <c r="J15" s="13">
        <v>20752</v>
      </c>
      <c r="K15" s="11">
        <f t="shared" si="4"/>
        <v>354206</v>
      </c>
    </row>
    <row r="16" spans="1:11" ht="17.25" customHeight="1">
      <c r="A16" s="15" t="s">
        <v>117</v>
      </c>
      <c r="B16" s="13">
        <f>B17+B18+B19</f>
        <v>11694</v>
      </c>
      <c r="C16" s="13">
        <f aca="true" t="shared" si="5" ref="C16:J16">C17+C18+C19</f>
        <v>17817</v>
      </c>
      <c r="D16" s="13">
        <f t="shared" si="5"/>
        <v>15106</v>
      </c>
      <c r="E16" s="13">
        <f t="shared" si="5"/>
        <v>10332</v>
      </c>
      <c r="F16" s="13">
        <f t="shared" si="5"/>
        <v>14397</v>
      </c>
      <c r="G16" s="13">
        <f t="shared" si="5"/>
        <v>22847</v>
      </c>
      <c r="H16" s="13">
        <f t="shared" si="5"/>
        <v>10842</v>
      </c>
      <c r="I16" s="13">
        <f t="shared" si="5"/>
        <v>2416</v>
      </c>
      <c r="J16" s="13">
        <f t="shared" si="5"/>
        <v>5817</v>
      </c>
      <c r="K16" s="11">
        <f t="shared" si="4"/>
        <v>111268</v>
      </c>
    </row>
    <row r="17" spans="1:11" ht="17.25" customHeight="1">
      <c r="A17" s="14" t="s">
        <v>118</v>
      </c>
      <c r="B17" s="13">
        <v>4111</v>
      </c>
      <c r="C17" s="13">
        <v>6438</v>
      </c>
      <c r="D17" s="13">
        <v>5559</v>
      </c>
      <c r="E17" s="13">
        <v>4184</v>
      </c>
      <c r="F17" s="13">
        <v>5462</v>
      </c>
      <c r="G17" s="13">
        <v>9354</v>
      </c>
      <c r="H17" s="13">
        <v>4529</v>
      </c>
      <c r="I17" s="13">
        <v>978</v>
      </c>
      <c r="J17" s="13">
        <v>2061</v>
      </c>
      <c r="K17" s="11">
        <f t="shared" si="4"/>
        <v>42676</v>
      </c>
    </row>
    <row r="18" spans="1:11" ht="17.25" customHeight="1">
      <c r="A18" s="14" t="s">
        <v>119</v>
      </c>
      <c r="B18" s="13">
        <v>370</v>
      </c>
      <c r="C18" s="13">
        <v>570</v>
      </c>
      <c r="D18" s="13">
        <v>502</v>
      </c>
      <c r="E18" s="13">
        <v>425</v>
      </c>
      <c r="F18" s="13">
        <v>496</v>
      </c>
      <c r="G18" s="13">
        <v>983</v>
      </c>
      <c r="H18" s="13">
        <v>412</v>
      </c>
      <c r="I18" s="13">
        <v>77</v>
      </c>
      <c r="J18" s="13">
        <v>212</v>
      </c>
      <c r="K18" s="11">
        <f t="shared" si="4"/>
        <v>4047</v>
      </c>
    </row>
    <row r="19" spans="1:11" ht="17.25" customHeight="1">
      <c r="A19" s="14" t="s">
        <v>120</v>
      </c>
      <c r="B19" s="13">
        <v>7213</v>
      </c>
      <c r="C19" s="13">
        <v>10809</v>
      </c>
      <c r="D19" s="13">
        <v>9045</v>
      </c>
      <c r="E19" s="13">
        <v>5723</v>
      </c>
      <c r="F19" s="13">
        <v>8439</v>
      </c>
      <c r="G19" s="13">
        <v>12510</v>
      </c>
      <c r="H19" s="13">
        <v>5901</v>
      </c>
      <c r="I19" s="13">
        <v>1361</v>
      </c>
      <c r="J19" s="13">
        <v>3544</v>
      </c>
      <c r="K19" s="11">
        <f t="shared" si="4"/>
        <v>64545</v>
      </c>
    </row>
    <row r="20" spans="1:11" ht="17.25" customHeight="1">
      <c r="A20" s="16" t="s">
        <v>23</v>
      </c>
      <c r="B20" s="11">
        <f>+B21+B22+B23</f>
        <v>182972</v>
      </c>
      <c r="C20" s="11">
        <f aca="true" t="shared" si="6" ref="C20:J20">+C21+C22+C23</f>
        <v>235347</v>
      </c>
      <c r="D20" s="11">
        <f t="shared" si="6"/>
        <v>262331</v>
      </c>
      <c r="E20" s="11">
        <f t="shared" si="6"/>
        <v>165259</v>
      </c>
      <c r="F20" s="11">
        <f t="shared" si="6"/>
        <v>250952</v>
      </c>
      <c r="G20" s="11">
        <f t="shared" si="6"/>
        <v>461671</v>
      </c>
      <c r="H20" s="11">
        <f t="shared" si="6"/>
        <v>164053</v>
      </c>
      <c r="I20" s="11">
        <f t="shared" si="6"/>
        <v>37486</v>
      </c>
      <c r="J20" s="11">
        <f t="shared" si="6"/>
        <v>95526</v>
      </c>
      <c r="K20" s="11">
        <f t="shared" si="4"/>
        <v>1855597</v>
      </c>
    </row>
    <row r="21" spans="1:12" ht="17.25" customHeight="1">
      <c r="A21" s="12" t="s">
        <v>24</v>
      </c>
      <c r="B21" s="13">
        <v>89902</v>
      </c>
      <c r="C21" s="13">
        <v>125794</v>
      </c>
      <c r="D21" s="13">
        <v>141881</v>
      </c>
      <c r="E21" s="13">
        <v>89176</v>
      </c>
      <c r="F21" s="13">
        <v>132403</v>
      </c>
      <c r="G21" s="13">
        <v>230071</v>
      </c>
      <c r="H21" s="13">
        <v>85706</v>
      </c>
      <c r="I21" s="13">
        <v>21172</v>
      </c>
      <c r="J21" s="13">
        <v>50561</v>
      </c>
      <c r="K21" s="11">
        <f t="shared" si="4"/>
        <v>966666</v>
      </c>
      <c r="L21" s="53"/>
    </row>
    <row r="22" spans="1:12" ht="17.25" customHeight="1">
      <c r="A22" s="12" t="s">
        <v>25</v>
      </c>
      <c r="B22" s="13">
        <v>72708</v>
      </c>
      <c r="C22" s="13">
        <v>83041</v>
      </c>
      <c r="D22" s="13">
        <v>91663</v>
      </c>
      <c r="E22" s="13">
        <v>60213</v>
      </c>
      <c r="F22" s="13">
        <v>93344</v>
      </c>
      <c r="G22" s="13">
        <v>191047</v>
      </c>
      <c r="H22" s="13">
        <v>60756</v>
      </c>
      <c r="I22" s="13">
        <v>12141</v>
      </c>
      <c r="J22" s="13">
        <v>34198</v>
      </c>
      <c r="K22" s="11">
        <f t="shared" si="4"/>
        <v>699111</v>
      </c>
      <c r="L22" s="53"/>
    </row>
    <row r="23" spans="1:11" ht="17.25" customHeight="1">
      <c r="A23" s="12" t="s">
        <v>26</v>
      </c>
      <c r="B23" s="13">
        <v>20362</v>
      </c>
      <c r="C23" s="13">
        <v>26512</v>
      </c>
      <c r="D23" s="13">
        <v>28787</v>
      </c>
      <c r="E23" s="13">
        <v>15870</v>
      </c>
      <c r="F23" s="13">
        <v>25205</v>
      </c>
      <c r="G23" s="13">
        <v>40553</v>
      </c>
      <c r="H23" s="13">
        <v>17591</v>
      </c>
      <c r="I23" s="13">
        <v>4173</v>
      </c>
      <c r="J23" s="13">
        <v>10767</v>
      </c>
      <c r="K23" s="11">
        <f t="shared" si="4"/>
        <v>189820</v>
      </c>
    </row>
    <row r="24" spans="1:11" ht="17.25" customHeight="1">
      <c r="A24" s="16" t="s">
        <v>27</v>
      </c>
      <c r="B24" s="13">
        <v>48684</v>
      </c>
      <c r="C24" s="13">
        <v>83597</v>
      </c>
      <c r="D24" s="13">
        <v>98920</v>
      </c>
      <c r="E24" s="13">
        <v>60003</v>
      </c>
      <c r="F24" s="13">
        <v>68396</v>
      </c>
      <c r="G24" s="13">
        <v>83041</v>
      </c>
      <c r="H24" s="13">
        <v>40766</v>
      </c>
      <c r="I24" s="13">
        <v>16534</v>
      </c>
      <c r="J24" s="13">
        <v>41962</v>
      </c>
      <c r="K24" s="11">
        <f t="shared" si="4"/>
        <v>541903</v>
      </c>
    </row>
    <row r="25" spans="1:12" ht="17.25" customHeight="1">
      <c r="A25" s="12" t="s">
        <v>28</v>
      </c>
      <c r="B25" s="13">
        <v>31158</v>
      </c>
      <c r="C25" s="13">
        <v>53502</v>
      </c>
      <c r="D25" s="13">
        <v>63309</v>
      </c>
      <c r="E25" s="13">
        <v>38402</v>
      </c>
      <c r="F25" s="13">
        <v>43773</v>
      </c>
      <c r="G25" s="13">
        <v>53146</v>
      </c>
      <c r="H25" s="13">
        <v>26090</v>
      </c>
      <c r="I25" s="13">
        <v>10582</v>
      </c>
      <c r="J25" s="13">
        <v>26856</v>
      </c>
      <c r="K25" s="11">
        <f t="shared" si="4"/>
        <v>346818</v>
      </c>
      <c r="L25" s="53"/>
    </row>
    <row r="26" spans="1:12" ht="17.25" customHeight="1">
      <c r="A26" s="12" t="s">
        <v>29</v>
      </c>
      <c r="B26" s="13">
        <v>17526</v>
      </c>
      <c r="C26" s="13">
        <v>30095</v>
      </c>
      <c r="D26" s="13">
        <v>35611</v>
      </c>
      <c r="E26" s="13">
        <v>21601</v>
      </c>
      <c r="F26" s="13">
        <v>24623</v>
      </c>
      <c r="G26" s="13">
        <v>29895</v>
      </c>
      <c r="H26" s="13">
        <v>14676</v>
      </c>
      <c r="I26" s="13">
        <v>5952</v>
      </c>
      <c r="J26" s="13">
        <v>15106</v>
      </c>
      <c r="K26" s="11">
        <f t="shared" si="4"/>
        <v>195085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7565</v>
      </c>
      <c r="I27" s="11">
        <v>0</v>
      </c>
      <c r="J27" s="11">
        <v>0</v>
      </c>
      <c r="K27" s="11">
        <f t="shared" si="4"/>
        <v>7565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9616.59</v>
      </c>
      <c r="I35" s="19">
        <v>0</v>
      </c>
      <c r="J35" s="19">
        <v>0</v>
      </c>
      <c r="K35" s="23">
        <f>SUM(B35:J35)</f>
        <v>9616.59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1418638.82</v>
      </c>
      <c r="C47" s="22">
        <f aca="true" t="shared" si="9" ref="C47:H47">+C48+C56</f>
        <v>2263754.52</v>
      </c>
      <c r="D47" s="22">
        <f t="shared" si="9"/>
        <v>2618574.6100000003</v>
      </c>
      <c r="E47" s="22">
        <f t="shared" si="9"/>
        <v>1484162.26</v>
      </c>
      <c r="F47" s="22">
        <f t="shared" si="9"/>
        <v>1907902.73</v>
      </c>
      <c r="G47" s="22">
        <f t="shared" si="9"/>
        <v>2686182.13</v>
      </c>
      <c r="H47" s="22">
        <f t="shared" si="9"/>
        <v>1436543.35</v>
      </c>
      <c r="I47" s="22">
        <f>+I48+I56</f>
        <v>527320.14</v>
      </c>
      <c r="J47" s="22">
        <f>+J48+J56</f>
        <v>854178.79</v>
      </c>
      <c r="K47" s="22">
        <f>SUM(B47:J47)</f>
        <v>15197257.350000001</v>
      </c>
    </row>
    <row r="48" spans="1:11" ht="17.25" customHeight="1">
      <c r="A48" s="16" t="s">
        <v>48</v>
      </c>
      <c r="B48" s="23">
        <f>SUM(B49:B55)</f>
        <v>1401316.98</v>
      </c>
      <c r="C48" s="23">
        <f aca="true" t="shared" si="10" ref="C48:H48">SUM(C49:C55)</f>
        <v>2241380.69</v>
      </c>
      <c r="D48" s="23">
        <f t="shared" si="10"/>
        <v>2595713.47</v>
      </c>
      <c r="E48" s="23">
        <f t="shared" si="10"/>
        <v>1462763.85</v>
      </c>
      <c r="F48" s="23">
        <f t="shared" si="10"/>
        <v>1886963.1</v>
      </c>
      <c r="G48" s="23">
        <f t="shared" si="10"/>
        <v>2658181.69</v>
      </c>
      <c r="H48" s="23">
        <f t="shared" si="10"/>
        <v>1418296.8800000001</v>
      </c>
      <c r="I48" s="23">
        <f>SUM(I49:I55)</f>
        <v>527320.14</v>
      </c>
      <c r="J48" s="23">
        <f>SUM(J49:J55)</f>
        <v>840967.76</v>
      </c>
      <c r="K48" s="23">
        <f aca="true" t="shared" si="11" ref="K48:K56">SUM(B48:J48)</f>
        <v>15032904.56</v>
      </c>
    </row>
    <row r="49" spans="1:11" ht="17.25" customHeight="1">
      <c r="A49" s="35" t="s">
        <v>49</v>
      </c>
      <c r="B49" s="23">
        <f aca="true" t="shared" si="12" ref="B49:H49">ROUND(B30*B7,2)</f>
        <v>1401316.98</v>
      </c>
      <c r="C49" s="23">
        <f t="shared" si="12"/>
        <v>2236409.62</v>
      </c>
      <c r="D49" s="23">
        <f t="shared" si="12"/>
        <v>2595713.47</v>
      </c>
      <c r="E49" s="23">
        <f t="shared" si="12"/>
        <v>1462763.85</v>
      </c>
      <c r="F49" s="23">
        <f t="shared" si="12"/>
        <v>1886963.1</v>
      </c>
      <c r="G49" s="23">
        <f t="shared" si="12"/>
        <v>2658181.69</v>
      </c>
      <c r="H49" s="23">
        <f t="shared" si="12"/>
        <v>1408680.29</v>
      </c>
      <c r="I49" s="23">
        <f>ROUND(I30*I7,2)</f>
        <v>527320.14</v>
      </c>
      <c r="J49" s="23">
        <f>ROUND(J30*J7,2)</f>
        <v>840967.76</v>
      </c>
      <c r="K49" s="23">
        <f t="shared" si="11"/>
        <v>15018316.9</v>
      </c>
    </row>
    <row r="50" spans="1:11" ht="17.25" customHeight="1">
      <c r="A50" s="35" t="s">
        <v>50</v>
      </c>
      <c r="B50" s="19">
        <v>0</v>
      </c>
      <c r="C50" s="23">
        <f>ROUND(C31*C7,2)</f>
        <v>4971.07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4971.07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9616.59</v>
      </c>
      <c r="I53" s="32">
        <f>+I35</f>
        <v>0</v>
      </c>
      <c r="J53" s="32">
        <f>+J35</f>
        <v>0</v>
      </c>
      <c r="K53" s="23">
        <f t="shared" si="11"/>
        <v>9616.59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-576608.8899999999</v>
      </c>
      <c r="C60" s="36">
        <f t="shared" si="13"/>
        <v>-266432.82</v>
      </c>
      <c r="D60" s="36">
        <f t="shared" si="13"/>
        <v>-332503.63</v>
      </c>
      <c r="E60" s="36">
        <f t="shared" si="13"/>
        <v>-569513.0299999999</v>
      </c>
      <c r="F60" s="36">
        <f t="shared" si="13"/>
        <v>-581310.74</v>
      </c>
      <c r="G60" s="36">
        <f t="shared" si="13"/>
        <v>-529842.71</v>
      </c>
      <c r="H60" s="36">
        <f t="shared" si="13"/>
        <v>-198171.51</v>
      </c>
      <c r="I60" s="36">
        <f t="shared" si="13"/>
        <v>-76760.76</v>
      </c>
      <c r="J60" s="36">
        <f t="shared" si="13"/>
        <v>-95981.73</v>
      </c>
      <c r="K60" s="36">
        <f>SUM(B60:J60)</f>
        <v>-3227125.819999999</v>
      </c>
    </row>
    <row r="61" spans="1:11" ht="18.75" customHeight="1">
      <c r="A61" s="16" t="s">
        <v>82</v>
      </c>
      <c r="B61" s="36">
        <f aca="true" t="shared" si="14" ref="B61:J61">B62+B63+B64+B65+B66+B67</f>
        <v>-560922.9299999999</v>
      </c>
      <c r="C61" s="36">
        <f t="shared" si="14"/>
        <v>-243498.73</v>
      </c>
      <c r="D61" s="36">
        <f t="shared" si="14"/>
        <v>-309856</v>
      </c>
      <c r="E61" s="36">
        <f t="shared" si="14"/>
        <v>-542098.94</v>
      </c>
      <c r="F61" s="36">
        <f t="shared" si="14"/>
        <v>-560173.01</v>
      </c>
      <c r="G61" s="36">
        <f t="shared" si="14"/>
        <v>-498213.44</v>
      </c>
      <c r="H61" s="36">
        <f t="shared" si="14"/>
        <v>-182693</v>
      </c>
      <c r="I61" s="36">
        <f t="shared" si="14"/>
        <v>-32625</v>
      </c>
      <c r="J61" s="36">
        <f t="shared" si="14"/>
        <v>-69474</v>
      </c>
      <c r="K61" s="36">
        <f aca="true" t="shared" si="15" ref="K61:K92">SUM(B61:J61)</f>
        <v>-2999555.05</v>
      </c>
    </row>
    <row r="62" spans="1:11" ht="18.75" customHeight="1">
      <c r="A62" s="12" t="s">
        <v>83</v>
      </c>
      <c r="B62" s="36">
        <f>-ROUND(B9*$D$3,2)</f>
        <v>-153744</v>
      </c>
      <c r="C62" s="36">
        <f aca="true" t="shared" si="16" ref="C62:J62">-ROUND(C9*$D$3,2)</f>
        <v>-229719</v>
      </c>
      <c r="D62" s="36">
        <f t="shared" si="16"/>
        <v>-206334</v>
      </c>
      <c r="E62" s="36">
        <f t="shared" si="16"/>
        <v>-142917</v>
      </c>
      <c r="F62" s="36">
        <f t="shared" si="16"/>
        <v>-162147</v>
      </c>
      <c r="G62" s="36">
        <f t="shared" si="16"/>
        <v>-204312</v>
      </c>
      <c r="H62" s="36">
        <f t="shared" si="16"/>
        <v>-182553</v>
      </c>
      <c r="I62" s="36">
        <f t="shared" si="16"/>
        <v>-32625</v>
      </c>
      <c r="J62" s="36">
        <f t="shared" si="16"/>
        <v>-69474</v>
      </c>
      <c r="K62" s="36">
        <f t="shared" si="15"/>
        <v>-1383825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-3612</v>
      </c>
      <c r="C64" s="36">
        <v>-480</v>
      </c>
      <c r="D64" s="36">
        <v>-855</v>
      </c>
      <c r="E64" s="36">
        <v>-3267</v>
      </c>
      <c r="F64" s="36">
        <v>-2757</v>
      </c>
      <c r="G64" s="36">
        <v>-1542</v>
      </c>
      <c r="H64" s="36">
        <v>0</v>
      </c>
      <c r="I64" s="36">
        <v>0</v>
      </c>
      <c r="J64" s="36">
        <v>0</v>
      </c>
      <c r="K64" s="36">
        <f t="shared" si="15"/>
        <v>-12513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-403510.93</v>
      </c>
      <c r="C66" s="48">
        <v>-13299.73</v>
      </c>
      <c r="D66" s="48">
        <v>-102583</v>
      </c>
      <c r="E66" s="48">
        <v>-395830.94</v>
      </c>
      <c r="F66" s="48">
        <v>-395269.01</v>
      </c>
      <c r="G66" s="48">
        <v>-292359.44</v>
      </c>
      <c r="H66" s="48">
        <v>-140</v>
      </c>
      <c r="I66" s="19">
        <v>0</v>
      </c>
      <c r="J66" s="19">
        <v>0</v>
      </c>
      <c r="K66" s="36">
        <f t="shared" si="15"/>
        <v>-1602993.0499999998</v>
      </c>
    </row>
    <row r="67" spans="1:11" ht="18.75" customHeight="1">
      <c r="A67" s="12" t="s">
        <v>61</v>
      </c>
      <c r="B67" s="19">
        <v>-56</v>
      </c>
      <c r="C67" s="19">
        <v>0</v>
      </c>
      <c r="D67" s="19">
        <v>-84</v>
      </c>
      <c r="E67" s="19">
        <v>-84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-224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-27414.09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-44135.759999999995</v>
      </c>
      <c r="J68" s="36">
        <f t="shared" si="17"/>
        <v>-26507.73</v>
      </c>
      <c r="K68" s="36">
        <f t="shared" si="15"/>
        <v>-227570.77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-12318.55</v>
      </c>
      <c r="F92" s="19">
        <v>0</v>
      </c>
      <c r="G92" s="19">
        <v>0</v>
      </c>
      <c r="H92" s="19">
        <v>0</v>
      </c>
      <c r="I92" s="49">
        <v>-6644.23</v>
      </c>
      <c r="J92" s="49">
        <v>-15289.8</v>
      </c>
      <c r="K92" s="49">
        <f t="shared" si="15"/>
        <v>-34252.58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842029.93</v>
      </c>
      <c r="C97" s="24">
        <f t="shared" si="19"/>
        <v>1997321.7</v>
      </c>
      <c r="D97" s="24">
        <f t="shared" si="19"/>
        <v>2286070.9800000004</v>
      </c>
      <c r="E97" s="24">
        <f t="shared" si="19"/>
        <v>914649.2300000002</v>
      </c>
      <c r="F97" s="24">
        <f t="shared" si="19"/>
        <v>1326591.99</v>
      </c>
      <c r="G97" s="24">
        <f t="shared" si="19"/>
        <v>2156339.42</v>
      </c>
      <c r="H97" s="24">
        <f t="shared" si="19"/>
        <v>1238371.84</v>
      </c>
      <c r="I97" s="24">
        <f>+I98+I99</f>
        <v>450559.38</v>
      </c>
      <c r="J97" s="24">
        <f>+J98+J99</f>
        <v>758197.06</v>
      </c>
      <c r="K97" s="49">
        <f t="shared" si="18"/>
        <v>11970131.530000001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824708.0900000001</v>
      </c>
      <c r="C98" s="24">
        <f t="shared" si="20"/>
        <v>1974947.8699999999</v>
      </c>
      <c r="D98" s="24">
        <f t="shared" si="20"/>
        <v>2263209.8400000003</v>
      </c>
      <c r="E98" s="24">
        <f t="shared" si="20"/>
        <v>893250.8200000002</v>
      </c>
      <c r="F98" s="24">
        <f t="shared" si="20"/>
        <v>1305652.36</v>
      </c>
      <c r="G98" s="24">
        <f t="shared" si="20"/>
        <v>2128338.98</v>
      </c>
      <c r="H98" s="24">
        <f t="shared" si="20"/>
        <v>1220125.37</v>
      </c>
      <c r="I98" s="24">
        <f t="shared" si="20"/>
        <v>450559.38</v>
      </c>
      <c r="J98" s="24">
        <f t="shared" si="20"/>
        <v>744986.03</v>
      </c>
      <c r="K98" s="49">
        <f t="shared" si="18"/>
        <v>11805778.740000002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11970131.520000003</v>
      </c>
      <c r="L105" s="55"/>
    </row>
    <row r="106" spans="1:11" ht="18.75" customHeight="1">
      <c r="A106" s="26" t="s">
        <v>78</v>
      </c>
      <c r="B106" s="27">
        <v>106539.3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106539.3</v>
      </c>
    </row>
    <row r="107" spans="1:11" ht="18.75" customHeight="1">
      <c r="A107" s="26" t="s">
        <v>79</v>
      </c>
      <c r="B107" s="27">
        <v>735490.64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735490.64</v>
      </c>
    </row>
    <row r="108" spans="1:11" ht="18.75" customHeight="1">
      <c r="A108" s="26" t="s">
        <v>80</v>
      </c>
      <c r="B108" s="41">
        <v>0</v>
      </c>
      <c r="C108" s="27">
        <f>+C97</f>
        <v>1997321.7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1997321.7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2286070.9800000004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2286070.9800000004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914649.2300000002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914649.2300000002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306578.61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306578.61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601086.84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601086.84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418926.53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418926.53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650058.39</v>
      </c>
      <c r="H115" s="41">
        <v>0</v>
      </c>
      <c r="I115" s="41">
        <v>0</v>
      </c>
      <c r="J115" s="41">
        <v>0</v>
      </c>
      <c r="K115" s="42">
        <f t="shared" si="22"/>
        <v>650058.39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51208.12</v>
      </c>
      <c r="H116" s="41">
        <v>0</v>
      </c>
      <c r="I116" s="41">
        <v>0</v>
      </c>
      <c r="J116" s="41">
        <v>0</v>
      </c>
      <c r="K116" s="42">
        <f t="shared" si="22"/>
        <v>51208.12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330179.51</v>
      </c>
      <c r="H117" s="41">
        <v>0</v>
      </c>
      <c r="I117" s="41">
        <v>0</v>
      </c>
      <c r="J117" s="41">
        <v>0</v>
      </c>
      <c r="K117" s="42">
        <f t="shared" si="22"/>
        <v>330179.51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309732.67</v>
      </c>
      <c r="H118" s="41">
        <v>0</v>
      </c>
      <c r="I118" s="41">
        <v>0</v>
      </c>
      <c r="J118" s="41">
        <v>0</v>
      </c>
      <c r="K118" s="42">
        <f t="shared" si="22"/>
        <v>309732.67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815160.72</v>
      </c>
      <c r="H119" s="41">
        <v>0</v>
      </c>
      <c r="I119" s="41">
        <v>0</v>
      </c>
      <c r="J119" s="41">
        <v>0</v>
      </c>
      <c r="K119" s="42">
        <f t="shared" si="22"/>
        <v>815160.72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444535.82</v>
      </c>
      <c r="I120" s="41">
        <v>0</v>
      </c>
      <c r="J120" s="41">
        <v>0</v>
      </c>
      <c r="K120" s="42">
        <f t="shared" si="22"/>
        <v>444535.82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793836.02</v>
      </c>
      <c r="I121" s="41">
        <v>0</v>
      </c>
      <c r="J121" s="41">
        <v>0</v>
      </c>
      <c r="K121" s="42">
        <f t="shared" si="22"/>
        <v>793836.02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450559.38</v>
      </c>
      <c r="J122" s="41">
        <v>0</v>
      </c>
      <c r="K122" s="42">
        <f t="shared" si="22"/>
        <v>450559.38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758197.06</v>
      </c>
      <c r="K123" s="45">
        <f t="shared" si="22"/>
        <v>758197.06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2014-11-26T18:03:50Z</dcterms:modified>
  <cp:category/>
  <cp:version/>
  <cp:contentType/>
  <cp:contentStatus/>
</cp:coreProperties>
</file>