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<sst xmlns="http://schemas.openxmlformats.org/spreadsheetml/2006/main" count="127" uniqueCount="127">
  <si>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</si>
  <si>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</si>
  <si>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</si>
  <si>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</si>
  <si>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</si>
  <si>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</si>
  <si>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</si>
  <si>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</si>
  <si>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</si>
  <si>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</si>
  <si>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</si>
  <si>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</si>
  <si>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</si>
  <si>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</si>
  <si>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</si>
  <si>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</si>
  <si>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</si>
  <si>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</si>
  <si>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</si>
  <si>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</si>
  <si>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</si>
  <si>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</si>
  <si>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</si>
  <si>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</si>
  <si>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</si>
  <si>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</si>
  <si>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</si>
  <si>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</si>
  <si>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</si>
  <si>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</si>
  <si>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</si>
  <si>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</si>
  <si>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</si>
  <si>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</si>
  <si>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</si>
  <si>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</si>
  <si>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</si>
  <si>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</si>
  <si>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</si>
  <si>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</si>
  <si>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</si>
  <si>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</si>
  <si>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</si>
  <si>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</si>
  <si>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</si>
  <si>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</si>
  <si>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</si>
  <si>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</si>
  <si>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</si>
  <si>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</si>
  <si>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</si>
  <si>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</si>
  <si>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</si>
  <si>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</si>
  <si>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</si>
  <si>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</si>
  <si>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</si>
  <si>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</si>
  <si>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</si>
  <si>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</si>
  <si>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</si>
  <si>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</si>
  <si>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</si>
  <si>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</si>
  <si>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</si>
  <si>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</si>
  <si>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</si>
  <si>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</si>
  <si>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</si>
  <si>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</si>
  <si>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</si>
  <si>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</si>
  <si>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</si>
  <si>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</si>
  <si>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</si>
  <si>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</si>
  <si>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</si>
  <si>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</si>
  <si>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</si>
  <si>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</si>
  <si>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</si>
  <si>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</si>
  <si>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</si>
  <si>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</si>
  <si>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</si>
  <si>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</si>
  <si>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</si>
  <si>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</si>
  <si>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</si>
  <si>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</si>
  <si>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</si>
  <si>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</si>
  <si>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</si>
  <si>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</si>
  <si>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</si>
  <si>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</si>
  <si>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</si>
  <si>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</si>
  <si>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</si>
  <si>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</si>
  <si>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</si>
  <si>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</si>
  <si>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</si>
  <si>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</si>
  <si>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</si>
  <si>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</si>
  <si>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</si>
  <si>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</si>
  <si>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</si>
  <si>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</si>
  <si>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</si>
  <si>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</si>
  <si>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</si>
  <si>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</si>
  <si>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</si>
  <si>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</si>
  <si>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</si>
  <si>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</si>
  <si>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</si>
  <si>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</si>
  <si>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</si>
  <si>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</si>
  <si>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</si>
  <si>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</si>
  <si>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</si>
  <si>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</si>
  <si>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16/11/14 - VENCIMENTO 24/11/14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</si>
</sst>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177663</v>
      </c>
      <c r="C7" s="9">
        <f t="shared" si="0"/>
        <v>241717</v>
      </c>
      <c r="D7" s="9">
        <f t="shared" si="0"/>
        <v>271675</v>
      </c>
      <c r="E7" s="9">
        <f t="shared" si="0"/>
        <v>147610</v>
      </c>
      <c r="F7" s="9">
        <f t="shared" si="0"/>
        <v>238901</v>
      </c>
      <c r="G7" s="9">
        <f t="shared" si="0"/>
        <v>381808</v>
      </c>
      <c r="H7" s="9">
        <f t="shared" si="0"/>
        <v>141440</v>
      </c>
      <c r="I7" s="9">
        <f t="shared" si="0"/>
        <v>28575</v>
      </c>
      <c r="J7" s="9">
        <f t="shared" si="0"/>
        <v>111419</v>
      </c>
      <c r="K7" s="9">
        <f t="shared" si="0"/>
        <v>1740808</v>
      </c>
      <c r="L7" s="53"/>
    </row>
    <row r="8" spans="1:11" ht="17.25" customHeight="1">
      <c r="A8" s="10" t="s">
        <v>121</v>
      </c>
      <c r="B8" s="11">
        <f>B9+B12+B16</f>
        <v>102068</v>
      </c>
      <c r="C8" s="11">
        <f aca="true" t="shared" si="1" ref="C8:J8">C9+C12+C16</f>
        <v>145274</v>
      </c>
      <c r="D8" s="11">
        <f t="shared" si="1"/>
        <v>152315</v>
      </c>
      <c r="E8" s="11">
        <f t="shared" si="1"/>
        <v>86534</v>
      </c>
      <c r="F8" s="11">
        <f t="shared" si="1"/>
        <v>126524</v>
      </c>
      <c r="G8" s="11">
        <f t="shared" si="1"/>
        <v>201542</v>
      </c>
      <c r="H8" s="11">
        <f t="shared" si="1"/>
        <v>87144</v>
      </c>
      <c r="I8" s="11">
        <f t="shared" si="1"/>
        <v>14761</v>
      </c>
      <c r="J8" s="11">
        <f t="shared" si="1"/>
        <v>63334</v>
      </c>
      <c r="K8" s="11">
        <f>SUM(B8:J8)</f>
        <v>979496</v>
      </c>
    </row>
    <row r="9" spans="1:11" ht="17.25" customHeight="1">
      <c r="A9" s="15" t="s">
        <v>17</v>
      </c>
      <c r="B9" s="13">
        <f>+B10+B11</f>
        <v>22011</v>
      </c>
      <c r="C9" s="13">
        <f aca="true" t="shared" si="2" ref="C9:J9">+C10+C11</f>
        <v>34303</v>
      </c>
      <c r="D9" s="13">
        <f t="shared" si="2"/>
        <v>33234</v>
      </c>
      <c r="E9" s="13">
        <f t="shared" si="2"/>
        <v>18964</v>
      </c>
      <c r="F9" s="13">
        <f t="shared" si="2"/>
        <v>23779</v>
      </c>
      <c r="G9" s="13">
        <f t="shared" si="2"/>
        <v>29605</v>
      </c>
      <c r="H9" s="13">
        <f t="shared" si="2"/>
        <v>20428</v>
      </c>
      <c r="I9" s="13">
        <f t="shared" si="2"/>
        <v>3997</v>
      </c>
      <c r="J9" s="13">
        <f t="shared" si="2"/>
        <v>12757</v>
      </c>
      <c r="K9" s="11">
        <f>SUM(B9:J9)</f>
        <v>199078</v>
      </c>
    </row>
    <row r="10" spans="1:11" ht="17.25" customHeight="1">
      <c r="A10" s="30" t="s">
        <v>18</v>
      </c>
      <c r="B10" s="13">
        <v>22011</v>
      </c>
      <c r="C10" s="13">
        <v>34303</v>
      </c>
      <c r="D10" s="13">
        <v>33234</v>
      </c>
      <c r="E10" s="13">
        <v>18964</v>
      </c>
      <c r="F10" s="13">
        <v>23779</v>
      </c>
      <c r="G10" s="13">
        <v>29605</v>
      </c>
      <c r="H10" s="13">
        <v>20428</v>
      </c>
      <c r="I10" s="13">
        <v>3997</v>
      </c>
      <c r="J10" s="13">
        <v>12757</v>
      </c>
      <c r="K10" s="11">
        <f>SUM(B10:J10)</f>
        <v>199078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76423</v>
      </c>
      <c r="C12" s="17">
        <f t="shared" si="3"/>
        <v>105899</v>
      </c>
      <c r="D12" s="17">
        <f t="shared" si="3"/>
        <v>114277</v>
      </c>
      <c r="E12" s="17">
        <f t="shared" si="3"/>
        <v>64782</v>
      </c>
      <c r="F12" s="17">
        <f t="shared" si="3"/>
        <v>98557</v>
      </c>
      <c r="G12" s="17">
        <f t="shared" si="3"/>
        <v>165434</v>
      </c>
      <c r="H12" s="17">
        <f t="shared" si="3"/>
        <v>64197</v>
      </c>
      <c r="I12" s="17">
        <f t="shared" si="3"/>
        <v>10251</v>
      </c>
      <c r="J12" s="17">
        <f t="shared" si="3"/>
        <v>48551</v>
      </c>
      <c r="K12" s="11">
        <f aca="true" t="shared" si="4" ref="K12:K27">SUM(B12:J12)</f>
        <v>748371</v>
      </c>
    </row>
    <row r="13" spans="1:13" ht="17.25" customHeight="1">
      <c r="A13" s="14" t="s">
        <v>20</v>
      </c>
      <c r="B13" s="13">
        <v>33342</v>
      </c>
      <c r="C13" s="13">
        <v>50036</v>
      </c>
      <c r="D13" s="13">
        <v>54321</v>
      </c>
      <c r="E13" s="13">
        <v>31387</v>
      </c>
      <c r="F13" s="13">
        <v>44474</v>
      </c>
      <c r="G13" s="13">
        <v>70514</v>
      </c>
      <c r="H13" s="13">
        <v>26752</v>
      </c>
      <c r="I13" s="13">
        <v>5238</v>
      </c>
      <c r="J13" s="13">
        <v>23289</v>
      </c>
      <c r="K13" s="11">
        <f t="shared" si="4"/>
        <v>339353</v>
      </c>
      <c r="L13" s="53"/>
      <c r="M13" s="54"/>
    </row>
    <row r="14" spans="1:12" ht="17.25" customHeight="1">
      <c r="A14" s="14" t="s">
        <v>21</v>
      </c>
      <c r="B14" s="13">
        <v>34988</v>
      </c>
      <c r="C14" s="13">
        <v>44494</v>
      </c>
      <c r="D14" s="13">
        <v>49023</v>
      </c>
      <c r="E14" s="13">
        <v>27161</v>
      </c>
      <c r="F14" s="13">
        <v>45004</v>
      </c>
      <c r="G14" s="13">
        <v>82301</v>
      </c>
      <c r="H14" s="13">
        <v>31135</v>
      </c>
      <c r="I14" s="13">
        <v>3983</v>
      </c>
      <c r="J14" s="13">
        <v>20665</v>
      </c>
      <c r="K14" s="11">
        <f t="shared" si="4"/>
        <v>338754</v>
      </c>
      <c r="L14" s="53"/>
    </row>
    <row r="15" spans="1:11" ht="17.25" customHeight="1">
      <c r="A15" s="14" t="s">
        <v>22</v>
      </c>
      <c r="B15" s="13">
        <v>8093</v>
      </c>
      <c r="C15" s="13">
        <v>11369</v>
      </c>
      <c r="D15" s="13">
        <v>10933</v>
      </c>
      <c r="E15" s="13">
        <v>6234</v>
      </c>
      <c r="F15" s="13">
        <v>9079</v>
      </c>
      <c r="G15" s="13">
        <v>12619</v>
      </c>
      <c r="H15" s="13">
        <v>6310</v>
      </c>
      <c r="I15" s="13">
        <v>1030</v>
      </c>
      <c r="J15" s="13">
        <v>4597</v>
      </c>
      <c r="K15" s="11">
        <f t="shared" si="4"/>
        <v>70264</v>
      </c>
    </row>
    <row r="16" spans="1:11" ht="17.25" customHeight="1">
      <c r="A16" s="15" t="s">
        <v>117</v>
      </c>
      <c r="B16" s="13">
        <f>B17+B18+B19</f>
        <v>3634</v>
      </c>
      <c r="C16" s="13">
        <f aca="true" t="shared" si="5" ref="C16:J16">C17+C18+C19</f>
        <v>5072</v>
      </c>
      <c r="D16" s="13">
        <f t="shared" si="5"/>
        <v>4804</v>
      </c>
      <c r="E16" s="13">
        <f t="shared" si="5"/>
        <v>2788</v>
      </c>
      <c r="F16" s="13">
        <f t="shared" si="5"/>
        <v>4188</v>
      </c>
      <c r="G16" s="13">
        <f t="shared" si="5"/>
        <v>6503</v>
      </c>
      <c r="H16" s="13">
        <f t="shared" si="5"/>
        <v>2519</v>
      </c>
      <c r="I16" s="13">
        <f t="shared" si="5"/>
        <v>513</v>
      </c>
      <c r="J16" s="13">
        <f t="shared" si="5"/>
        <v>2026</v>
      </c>
      <c r="K16" s="11">
        <f t="shared" si="4"/>
        <v>32047</v>
      </c>
    </row>
    <row r="17" spans="1:11" ht="17.25" customHeight="1">
      <c r="A17" s="14" t="s">
        <v>118</v>
      </c>
      <c r="B17" s="13">
        <v>1572</v>
      </c>
      <c r="C17" s="13">
        <v>2236</v>
      </c>
      <c r="D17" s="13">
        <v>2072</v>
      </c>
      <c r="E17" s="13">
        <v>1330</v>
      </c>
      <c r="F17" s="13">
        <v>1930</v>
      </c>
      <c r="G17" s="13">
        <v>3043</v>
      </c>
      <c r="H17" s="13">
        <v>1250</v>
      </c>
      <c r="I17" s="13">
        <v>288</v>
      </c>
      <c r="J17" s="13">
        <v>884</v>
      </c>
      <c r="K17" s="11">
        <f t="shared" si="4"/>
        <v>14605</v>
      </c>
    </row>
    <row r="18" spans="1:11" ht="17.25" customHeight="1">
      <c r="A18" s="14" t="s">
        <v>119</v>
      </c>
      <c r="B18" s="13">
        <v>169</v>
      </c>
      <c r="C18" s="13">
        <v>226</v>
      </c>
      <c r="D18" s="13">
        <v>200</v>
      </c>
      <c r="E18" s="13">
        <v>108</v>
      </c>
      <c r="F18" s="13">
        <v>184</v>
      </c>
      <c r="G18" s="13">
        <v>505</v>
      </c>
      <c r="H18" s="13">
        <v>123</v>
      </c>
      <c r="I18" s="13">
        <v>18</v>
      </c>
      <c r="J18" s="13">
        <v>83</v>
      </c>
      <c r="K18" s="11">
        <f t="shared" si="4"/>
        <v>1616</v>
      </c>
    </row>
    <row r="19" spans="1:11" ht="17.25" customHeight="1">
      <c r="A19" s="14" t="s">
        <v>120</v>
      </c>
      <c r="B19" s="13">
        <v>1893</v>
      </c>
      <c r="C19" s="13">
        <v>2610</v>
      </c>
      <c r="D19" s="13">
        <v>2532</v>
      </c>
      <c r="E19" s="13">
        <v>1350</v>
      </c>
      <c r="F19" s="13">
        <v>2074</v>
      </c>
      <c r="G19" s="13">
        <v>2955</v>
      </c>
      <c r="H19" s="13">
        <v>1146</v>
      </c>
      <c r="I19" s="13">
        <v>207</v>
      </c>
      <c r="J19" s="13">
        <v>1059</v>
      </c>
      <c r="K19" s="11">
        <f t="shared" si="4"/>
        <v>15826</v>
      </c>
    </row>
    <row r="20" spans="1:11" ht="17.25" customHeight="1">
      <c r="A20" s="16" t="s">
        <v>23</v>
      </c>
      <c r="B20" s="11">
        <f>+B21+B22+B23</f>
        <v>57042</v>
      </c>
      <c r="C20" s="11">
        <f aca="true" t="shared" si="6" ref="C20:J20">+C21+C22+C23</f>
        <v>68074</v>
      </c>
      <c r="D20" s="11">
        <f t="shared" si="6"/>
        <v>83589</v>
      </c>
      <c r="E20" s="11">
        <f t="shared" si="6"/>
        <v>42834</v>
      </c>
      <c r="F20" s="11">
        <f t="shared" si="6"/>
        <v>87759</v>
      </c>
      <c r="G20" s="11">
        <f t="shared" si="6"/>
        <v>152113</v>
      </c>
      <c r="H20" s="11">
        <f t="shared" si="6"/>
        <v>42557</v>
      </c>
      <c r="I20" s="11">
        <f t="shared" si="6"/>
        <v>8830</v>
      </c>
      <c r="J20" s="11">
        <f t="shared" si="6"/>
        <v>31127</v>
      </c>
      <c r="K20" s="11">
        <f t="shared" si="4"/>
        <v>573925</v>
      </c>
    </row>
    <row r="21" spans="1:12" ht="17.25" customHeight="1">
      <c r="A21" s="12" t="s">
        <v>24</v>
      </c>
      <c r="B21" s="13">
        <v>30751</v>
      </c>
      <c r="C21" s="13">
        <v>40089</v>
      </c>
      <c r="D21" s="13">
        <v>48941</v>
      </c>
      <c r="E21" s="13">
        <v>25828</v>
      </c>
      <c r="F21" s="13">
        <v>48045</v>
      </c>
      <c r="G21" s="13">
        <v>75077</v>
      </c>
      <c r="H21" s="13">
        <v>23436</v>
      </c>
      <c r="I21" s="13">
        <v>5709</v>
      </c>
      <c r="J21" s="13">
        <v>17616</v>
      </c>
      <c r="K21" s="11">
        <f t="shared" si="4"/>
        <v>315492</v>
      </c>
      <c r="L21" s="53"/>
    </row>
    <row r="22" spans="1:12" ht="17.25" customHeight="1">
      <c r="A22" s="12" t="s">
        <v>25</v>
      </c>
      <c r="B22" s="13">
        <v>21783</v>
      </c>
      <c r="C22" s="13">
        <v>22575</v>
      </c>
      <c r="D22" s="13">
        <v>28743</v>
      </c>
      <c r="E22" s="13">
        <v>14039</v>
      </c>
      <c r="F22" s="13">
        <v>33697</v>
      </c>
      <c r="G22" s="13">
        <v>67892</v>
      </c>
      <c r="H22" s="13">
        <v>16302</v>
      </c>
      <c r="I22" s="13">
        <v>2476</v>
      </c>
      <c r="J22" s="13">
        <v>11151</v>
      </c>
      <c r="K22" s="11">
        <f t="shared" si="4"/>
        <v>218658</v>
      </c>
      <c r="L22" s="53"/>
    </row>
    <row r="23" spans="1:11" ht="17.25" customHeight="1">
      <c r="A23" s="12" t="s">
        <v>26</v>
      </c>
      <c r="B23" s="13">
        <v>4508</v>
      </c>
      <c r="C23" s="13">
        <v>5410</v>
      </c>
      <c r="D23" s="13">
        <v>5905</v>
      </c>
      <c r="E23" s="13">
        <v>2967</v>
      </c>
      <c r="F23" s="13">
        <v>6017</v>
      </c>
      <c r="G23" s="13">
        <v>9144</v>
      </c>
      <c r="H23" s="13">
        <v>2819</v>
      </c>
      <c r="I23" s="13">
        <v>645</v>
      </c>
      <c r="J23" s="13">
        <v>2360</v>
      </c>
      <c r="K23" s="11">
        <f t="shared" si="4"/>
        <v>39775</v>
      </c>
    </row>
    <row r="24" spans="1:11" ht="17.25" customHeight="1">
      <c r="A24" s="16" t="s">
        <v>27</v>
      </c>
      <c r="B24" s="13">
        <v>18553</v>
      </c>
      <c r="C24" s="13">
        <v>28369</v>
      </c>
      <c r="D24" s="13">
        <v>35771</v>
      </c>
      <c r="E24" s="13">
        <v>18242</v>
      </c>
      <c r="F24" s="13">
        <v>24618</v>
      </c>
      <c r="G24" s="13">
        <v>28153</v>
      </c>
      <c r="H24" s="13">
        <v>10785</v>
      </c>
      <c r="I24" s="13">
        <v>4984</v>
      </c>
      <c r="J24" s="13">
        <v>16958</v>
      </c>
      <c r="K24" s="11">
        <f t="shared" si="4"/>
        <v>186433</v>
      </c>
    </row>
    <row r="25" spans="1:12" ht="17.25" customHeight="1">
      <c r="A25" s="12" t="s">
        <v>28</v>
      </c>
      <c r="B25" s="13">
        <v>11874</v>
      </c>
      <c r="C25" s="13">
        <v>18156</v>
      </c>
      <c r="D25" s="13">
        <v>22893</v>
      </c>
      <c r="E25" s="13">
        <v>11675</v>
      </c>
      <c r="F25" s="13">
        <v>15756</v>
      </c>
      <c r="G25" s="13">
        <v>18018</v>
      </c>
      <c r="H25" s="13">
        <v>6902</v>
      </c>
      <c r="I25" s="13">
        <v>3190</v>
      </c>
      <c r="J25" s="13">
        <v>10853</v>
      </c>
      <c r="K25" s="11">
        <f t="shared" si="4"/>
        <v>119317</v>
      </c>
      <c r="L25" s="53"/>
    </row>
    <row r="26" spans="1:12" ht="17.25" customHeight="1">
      <c r="A26" s="12" t="s">
        <v>29</v>
      </c>
      <c r="B26" s="13">
        <v>6679</v>
      </c>
      <c r="C26" s="13">
        <v>10213</v>
      </c>
      <c r="D26" s="13">
        <v>12878</v>
      </c>
      <c r="E26" s="13">
        <v>6567</v>
      </c>
      <c r="F26" s="13">
        <v>8862</v>
      </c>
      <c r="G26" s="13">
        <v>10135</v>
      </c>
      <c r="H26" s="13">
        <v>3883</v>
      </c>
      <c r="I26" s="13">
        <v>1794</v>
      </c>
      <c r="J26" s="13">
        <v>6105</v>
      </c>
      <c r="K26" s="11">
        <f t="shared" si="4"/>
        <v>67116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954</v>
      </c>
      <c r="I27" s="11">
        <v>0</v>
      </c>
      <c r="J27" s="11">
        <v>0</v>
      </c>
      <c r="K27" s="11">
        <f t="shared" si="4"/>
        <v>954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26304.07</v>
      </c>
      <c r="I35" s="19">
        <v>0</v>
      </c>
      <c r="J35" s="19">
        <v>0</v>
      </c>
      <c r="K35" s="23">
        <f>SUM(B35:J35)</f>
        <v>26304.07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446147.02</v>
      </c>
      <c r="C47" s="22">
        <f aca="true" t="shared" si="9" ref="C47:H47">+C48+C56</f>
        <v>687846.35</v>
      </c>
      <c r="D47" s="22">
        <f t="shared" si="9"/>
        <v>864917.8</v>
      </c>
      <c r="E47" s="22">
        <f t="shared" si="9"/>
        <v>410498.37</v>
      </c>
      <c r="F47" s="22">
        <f t="shared" si="9"/>
        <v>632287.29</v>
      </c>
      <c r="G47" s="22">
        <f t="shared" si="9"/>
        <v>868512.57</v>
      </c>
      <c r="H47" s="22">
        <f t="shared" si="9"/>
        <v>401573.39</v>
      </c>
      <c r="I47" s="22">
        <f>+I48+I56</f>
        <v>128036</v>
      </c>
      <c r="J47" s="22">
        <f>+J48+J56</f>
        <v>309217.89</v>
      </c>
      <c r="K47" s="22">
        <f>SUM(B47:J47)</f>
        <v>4749036.68</v>
      </c>
    </row>
    <row r="48" spans="1:11" ht="17.25" customHeight="1">
      <c r="A48" s="16" t="s">
        <v>48</v>
      </c>
      <c r="B48" s="23">
        <f>SUM(B49:B55)</f>
        <v>428825.18</v>
      </c>
      <c r="C48" s="23">
        <f aca="true" t="shared" si="10" ref="C48:H48">SUM(C49:C55)</f>
        <v>665472.52</v>
      </c>
      <c r="D48" s="23">
        <f t="shared" si="10"/>
        <v>842056.66</v>
      </c>
      <c r="E48" s="23">
        <f t="shared" si="10"/>
        <v>389099.96</v>
      </c>
      <c r="F48" s="23">
        <f t="shared" si="10"/>
        <v>611347.66</v>
      </c>
      <c r="G48" s="23">
        <f t="shared" si="10"/>
        <v>840512.13</v>
      </c>
      <c r="H48" s="23">
        <f t="shared" si="10"/>
        <v>383326.92</v>
      </c>
      <c r="I48" s="23">
        <f>SUM(I49:I55)</f>
        <v>128036</v>
      </c>
      <c r="J48" s="23">
        <f>SUM(J49:J55)</f>
        <v>296006.86</v>
      </c>
      <c r="K48" s="23">
        <f aca="true" t="shared" si="11" ref="K48:K56">SUM(B48:J48)</f>
        <v>4584683.89</v>
      </c>
    </row>
    <row r="49" spans="1:11" ht="17.25" customHeight="1">
      <c r="A49" s="35" t="s">
        <v>49</v>
      </c>
      <c r="B49" s="23">
        <f aca="true" t="shared" si="12" ref="B49:H49">ROUND(B30*B7,2)</f>
        <v>428825.18</v>
      </c>
      <c r="C49" s="23">
        <f t="shared" si="12"/>
        <v>663996.6</v>
      </c>
      <c r="D49" s="23">
        <f t="shared" si="12"/>
        <v>842056.66</v>
      </c>
      <c r="E49" s="23">
        <f t="shared" si="12"/>
        <v>389099.96</v>
      </c>
      <c r="F49" s="23">
        <f t="shared" si="12"/>
        <v>611347.66</v>
      </c>
      <c r="G49" s="23">
        <f t="shared" si="12"/>
        <v>840512.13</v>
      </c>
      <c r="H49" s="23">
        <f t="shared" si="12"/>
        <v>357022.85</v>
      </c>
      <c r="I49" s="23">
        <f>ROUND(I30*I7,2)</f>
        <v>128036</v>
      </c>
      <c r="J49" s="23">
        <f>ROUND(J30*J7,2)</f>
        <v>296006.86</v>
      </c>
      <c r="K49" s="23">
        <f t="shared" si="11"/>
        <v>4556903.9</v>
      </c>
    </row>
    <row r="50" spans="1:11" ht="17.25" customHeight="1">
      <c r="A50" s="35" t="s">
        <v>50</v>
      </c>
      <c r="B50" s="19">
        <v>0</v>
      </c>
      <c r="C50" s="23">
        <f>ROUND(C31*C7,2)</f>
        <v>1475.92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1475.92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26304.07</v>
      </c>
      <c r="I53" s="32">
        <f>+I35</f>
        <v>0</v>
      </c>
      <c r="J53" s="32">
        <f>+J35</f>
        <v>0</v>
      </c>
      <c r="K53" s="23">
        <f t="shared" si="11"/>
        <v>26304.07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-66033</v>
      </c>
      <c r="C60" s="36">
        <f t="shared" si="13"/>
        <v>-103072.13</v>
      </c>
      <c r="D60" s="36">
        <f t="shared" si="13"/>
        <v>-100823.33</v>
      </c>
      <c r="E60" s="36">
        <f t="shared" si="13"/>
        <v>-60299.14</v>
      </c>
      <c r="F60" s="36">
        <f t="shared" si="13"/>
        <v>-71730.33</v>
      </c>
      <c r="G60" s="36">
        <f t="shared" si="13"/>
        <v>-88833</v>
      </c>
      <c r="H60" s="36">
        <f t="shared" si="13"/>
        <v>-61284</v>
      </c>
      <c r="I60" s="36">
        <f t="shared" si="13"/>
        <v>-15654.369999999999</v>
      </c>
      <c r="J60" s="36">
        <f t="shared" si="13"/>
        <v>-43806</v>
      </c>
      <c r="K60" s="36">
        <f>SUM(B60:J60)</f>
        <v>-611535.3</v>
      </c>
    </row>
    <row r="61" spans="1:11" ht="18.75" customHeight="1">
      <c r="A61" s="16" t="s">
        <v>82</v>
      </c>
      <c r="B61" s="36">
        <f aca="true" t="shared" si="14" ref="B61:J61">B62+B63+B64+B65+B66+B67</f>
        <v>-66033</v>
      </c>
      <c r="C61" s="36">
        <f t="shared" si="14"/>
        <v>-102909</v>
      </c>
      <c r="D61" s="36">
        <f t="shared" si="14"/>
        <v>-99702</v>
      </c>
      <c r="E61" s="36">
        <f t="shared" si="14"/>
        <v>-56892</v>
      </c>
      <c r="F61" s="36">
        <f t="shared" si="14"/>
        <v>-71337</v>
      </c>
      <c r="G61" s="36">
        <f t="shared" si="14"/>
        <v>-88815</v>
      </c>
      <c r="H61" s="36">
        <f t="shared" si="14"/>
        <v>-61284</v>
      </c>
      <c r="I61" s="36">
        <f t="shared" si="14"/>
        <v>-11991</v>
      </c>
      <c r="J61" s="36">
        <f t="shared" si="14"/>
        <v>-38271</v>
      </c>
      <c r="K61" s="36">
        <f aca="true" t="shared" si="15" ref="K61:K92">SUM(B61:J61)</f>
        <v>-597234</v>
      </c>
    </row>
    <row r="62" spans="1:11" ht="18.75" customHeight="1">
      <c r="A62" s="12" t="s">
        <v>83</v>
      </c>
      <c r="B62" s="36">
        <f>-ROUND(B9*$D$3,2)</f>
        <v>-66033</v>
      </c>
      <c r="C62" s="36">
        <f aca="true" t="shared" si="16" ref="C62:J62">-ROUND(C9*$D$3,2)</f>
        <v>-102909</v>
      </c>
      <c r="D62" s="36">
        <f t="shared" si="16"/>
        <v>-99702</v>
      </c>
      <c r="E62" s="36">
        <f t="shared" si="16"/>
        <v>-56892</v>
      </c>
      <c r="F62" s="36">
        <f t="shared" si="16"/>
        <v>-71337</v>
      </c>
      <c r="G62" s="36">
        <f t="shared" si="16"/>
        <v>-88815</v>
      </c>
      <c r="H62" s="36">
        <f t="shared" si="16"/>
        <v>-61284</v>
      </c>
      <c r="I62" s="36">
        <f t="shared" si="16"/>
        <v>-11991</v>
      </c>
      <c r="J62" s="36">
        <f t="shared" si="16"/>
        <v>-38271</v>
      </c>
      <c r="K62" s="36">
        <f t="shared" si="15"/>
        <v>-597234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-163.13</v>
      </c>
      <c r="D68" s="36">
        <f t="shared" si="17"/>
        <v>-1121.33</v>
      </c>
      <c r="E68" s="36">
        <f t="shared" si="17"/>
        <v>-3407.14</v>
      </c>
      <c r="F68" s="36">
        <f t="shared" si="17"/>
        <v>-393.33</v>
      </c>
      <c r="G68" s="36">
        <f t="shared" si="17"/>
        <v>-18</v>
      </c>
      <c r="H68" s="19">
        <v>0</v>
      </c>
      <c r="I68" s="36">
        <f t="shared" si="17"/>
        <v>-3663.37</v>
      </c>
      <c r="J68" s="36">
        <f t="shared" si="17"/>
        <v>-5535</v>
      </c>
      <c r="K68" s="36">
        <f t="shared" si="15"/>
        <v>-14301.3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-3407.14</v>
      </c>
      <c r="F92" s="19">
        <v>0</v>
      </c>
      <c r="G92" s="19">
        <v>0</v>
      </c>
      <c r="H92" s="19">
        <v>0</v>
      </c>
      <c r="I92" s="49">
        <v>-1613.25</v>
      </c>
      <c r="J92" s="49">
        <v>-5535</v>
      </c>
      <c r="K92" s="49">
        <f t="shared" si="15"/>
        <v>-10555.39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380114.02</v>
      </c>
      <c r="C97" s="24">
        <f t="shared" si="19"/>
        <v>584774.22</v>
      </c>
      <c r="D97" s="24">
        <f t="shared" si="19"/>
        <v>764094.4700000001</v>
      </c>
      <c r="E97" s="24">
        <f t="shared" si="19"/>
        <v>350199.23</v>
      </c>
      <c r="F97" s="24">
        <f t="shared" si="19"/>
        <v>560556.9600000001</v>
      </c>
      <c r="G97" s="24">
        <f t="shared" si="19"/>
        <v>779679.57</v>
      </c>
      <c r="H97" s="24">
        <f t="shared" si="19"/>
        <v>340289.39</v>
      </c>
      <c r="I97" s="24">
        <f>+I98+I99</f>
        <v>112381.63</v>
      </c>
      <c r="J97" s="24">
        <f>+J98+J99</f>
        <v>265411.89</v>
      </c>
      <c r="K97" s="49">
        <f t="shared" si="18"/>
        <v>4137501.38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362792.18</v>
      </c>
      <c r="C98" s="24">
        <f t="shared" si="20"/>
        <v>562400.39</v>
      </c>
      <c r="D98" s="24">
        <f t="shared" si="20"/>
        <v>741233.3300000001</v>
      </c>
      <c r="E98" s="24">
        <f t="shared" si="20"/>
        <v>328800.82</v>
      </c>
      <c r="F98" s="24">
        <f t="shared" si="20"/>
        <v>539617.3300000001</v>
      </c>
      <c r="G98" s="24">
        <f t="shared" si="20"/>
        <v>751679.13</v>
      </c>
      <c r="H98" s="24">
        <f t="shared" si="20"/>
        <v>322042.92</v>
      </c>
      <c r="I98" s="24">
        <f t="shared" si="20"/>
        <v>112381.63</v>
      </c>
      <c r="J98" s="24">
        <f t="shared" si="20"/>
        <v>252200.86</v>
      </c>
      <c r="K98" s="49">
        <f t="shared" si="18"/>
        <v>3973148.59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164352.79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4137501.37</v>
      </c>
      <c r="L105" s="55"/>
    </row>
    <row r="106" spans="1:11" ht="18.75" customHeight="1">
      <c r="A106" s="26" t="s">
        <v>78</v>
      </c>
      <c r="B106" s="27">
        <v>48723.69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48723.69</v>
      </c>
    </row>
    <row r="107" spans="1:11" ht="18.75" customHeight="1">
      <c r="A107" s="26" t="s">
        <v>79</v>
      </c>
      <c r="B107" s="27">
        <v>331390.33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331390.33</v>
      </c>
    </row>
    <row r="108" spans="1:11" ht="18.75" customHeight="1">
      <c r="A108" s="26" t="s">
        <v>80</v>
      </c>
      <c r="B108" s="41">
        <v>0</v>
      </c>
      <c r="C108" s="27">
        <f>+C97</f>
        <v>584774.22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584774.22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764094.4700000001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764094.4700000001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350199.23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350199.23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103365.91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103365.91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193701.87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193701.87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263489.18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263489.18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226739.27</v>
      </c>
      <c r="H115" s="41">
        <v>0</v>
      </c>
      <c r="I115" s="41">
        <v>0</v>
      </c>
      <c r="J115" s="41">
        <v>0</v>
      </c>
      <c r="K115" s="42">
        <f t="shared" si="22"/>
        <v>226739.27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23674.92</v>
      </c>
      <c r="H116" s="41">
        <v>0</v>
      </c>
      <c r="I116" s="41">
        <v>0</v>
      </c>
      <c r="J116" s="41">
        <v>0</v>
      </c>
      <c r="K116" s="42">
        <f t="shared" si="22"/>
        <v>23674.92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130585.4</v>
      </c>
      <c r="H117" s="41">
        <v>0</v>
      </c>
      <c r="I117" s="41">
        <v>0</v>
      </c>
      <c r="J117" s="41">
        <v>0</v>
      </c>
      <c r="K117" s="42">
        <f t="shared" si="22"/>
        <v>130585.4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111456.5</v>
      </c>
      <c r="H118" s="41">
        <v>0</v>
      </c>
      <c r="I118" s="41">
        <v>0</v>
      </c>
      <c r="J118" s="41">
        <v>0</v>
      </c>
      <c r="K118" s="42">
        <f t="shared" si="22"/>
        <v>111456.5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287223.47</v>
      </c>
      <c r="H119" s="41">
        <v>0</v>
      </c>
      <c r="I119" s="41">
        <v>0</v>
      </c>
      <c r="J119" s="41">
        <v>0</v>
      </c>
      <c r="K119" s="42">
        <f t="shared" si="22"/>
        <v>287223.47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116700.29</v>
      </c>
      <c r="I120" s="41">
        <v>0</v>
      </c>
      <c r="J120" s="41">
        <v>0</v>
      </c>
      <c r="K120" s="42">
        <f t="shared" si="22"/>
        <v>116700.29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223589.1</v>
      </c>
      <c r="I121" s="41">
        <v>0</v>
      </c>
      <c r="J121" s="41">
        <v>0</v>
      </c>
      <c r="K121" s="42">
        <f t="shared" si="22"/>
        <v>223589.1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112381.63</v>
      </c>
      <c r="J122" s="41">
        <v>0</v>
      </c>
      <c r="K122" s="42">
        <f t="shared" si="22"/>
        <v>112381.63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265411.89</v>
      </c>
      <c r="K123" s="45">
        <f t="shared" si="22"/>
        <v>265411.89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2014-11-19T20:36:07Z</dcterms:modified>
  <cp:category/>
  <cp:version/>
  <cp:contentType/>
  <cp:contentStatus/>
</cp:coreProperties>
</file>