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<sst xmlns="http://schemas.openxmlformats.org/spreadsheetml/2006/main" count="127" uniqueCount="127">
  <si>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</si>
  <si>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</si>
  <si>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</si>
  <si>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</si>
  <si>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</si>
  <si>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</si>
  <si>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</si>
  <si>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</si>
  <si>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</si>
  <si>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</si>
  <si>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</si>
  <si>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</si>
  <si>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</si>
  <si>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</si>
  <si>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</si>
  <si>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</si>
  <si>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</si>
  <si>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</si>
  <si>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</si>
  <si>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</si>
  <si>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</si>
  <si>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</si>
  <si>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</si>
  <si>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</si>
  <si>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</si>
  <si>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</si>
  <si>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</si>
  <si>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</si>
  <si>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</si>
  <si>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</si>
  <si>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</si>
  <si>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</si>
  <si>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</si>
  <si>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</si>
  <si>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</si>
  <si>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</si>
  <si>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</si>
  <si>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</si>
  <si>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</si>
  <si>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</si>
  <si>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</si>
  <si>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</si>
  <si>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</si>
  <si>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</si>
  <si>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</si>
  <si>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</si>
  <si>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</si>
  <si>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</si>
  <si>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</si>
  <si>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</si>
  <si>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</si>
  <si>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</si>
  <si>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</si>
  <si>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</si>
  <si>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</si>
  <si>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</si>
  <si>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</si>
  <si>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</si>
  <si>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</si>
  <si>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</si>
  <si>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</si>
  <si>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</si>
  <si>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</si>
  <si>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</si>
  <si>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</si>
  <si>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</si>
  <si>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</si>
  <si>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</si>
  <si>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</si>
  <si>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</si>
  <si>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</si>
  <si>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</si>
  <si>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</si>
  <si>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</si>
  <si>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</si>
  <si>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</si>
  <si>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</si>
  <si>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</si>
  <si>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</si>
  <si>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</si>
  <si>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</si>
  <si>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</si>
  <si>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</si>
  <si>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</si>
  <si>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</si>
  <si>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</si>
  <si>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</si>
  <si>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</si>
  <si>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</si>
  <si>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</si>
  <si>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</si>
  <si>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</si>
  <si>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</si>
  <si>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</si>
  <si>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</si>
  <si>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</si>
  <si>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</si>
  <si>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</si>
  <si>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</si>
  <si>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</si>
  <si>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</si>
  <si>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</si>
  <si>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</si>
  <si>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</si>
  <si>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</si>
  <si>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</si>
  <si>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</si>
  <si>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</si>
  <si>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</si>
  <si>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</si>
  <si>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</si>
  <si>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</si>
  <si>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</si>
  <si>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</si>
  <si>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</si>
  <si>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</si>
  <si>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</si>
  <si>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</si>
  <si>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</si>
  <si>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</si>
  <si>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</si>
  <si>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</si>
  <si>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</si>
  <si>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</si>
  <si>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</si>
  <si>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</si>
  <si>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OPERAÇÃO 15/11/14 - VENCIMENTO 24/11/14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</si>
</sst>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265120</v>
      </c>
      <c r="C7" s="9">
        <f t="shared" si="0"/>
        <v>367516</v>
      </c>
      <c r="D7" s="9">
        <f t="shared" si="0"/>
        <v>427720</v>
      </c>
      <c r="E7" s="9">
        <f t="shared" si="0"/>
        <v>235776</v>
      </c>
      <c r="F7" s="9">
        <f t="shared" si="0"/>
        <v>347918</v>
      </c>
      <c r="G7" s="9">
        <f t="shared" si="0"/>
        <v>535789</v>
      </c>
      <c r="H7" s="9">
        <f t="shared" si="0"/>
        <v>216385</v>
      </c>
      <c r="I7" s="9">
        <f t="shared" si="0"/>
        <v>49166</v>
      </c>
      <c r="J7" s="9">
        <f t="shared" si="0"/>
        <v>160084</v>
      </c>
      <c r="K7" s="9">
        <f t="shared" si="0"/>
        <v>2605474</v>
      </c>
      <c r="L7" s="53"/>
    </row>
    <row r="8" spans="1:11" ht="17.25" customHeight="1">
      <c r="A8" s="10" t="s">
        <v>121</v>
      </c>
      <c r="B8" s="11">
        <f>B9+B12+B16</f>
        <v>152324</v>
      </c>
      <c r="C8" s="11">
        <f aca="true" t="shared" si="1" ref="C8:J8">C9+C12+C16</f>
        <v>217592</v>
      </c>
      <c r="D8" s="11">
        <f t="shared" si="1"/>
        <v>239459</v>
      </c>
      <c r="E8" s="11">
        <f t="shared" si="1"/>
        <v>137748</v>
      </c>
      <c r="F8" s="11">
        <f t="shared" si="1"/>
        <v>184607</v>
      </c>
      <c r="G8" s="11">
        <f t="shared" si="1"/>
        <v>282230</v>
      </c>
      <c r="H8" s="11">
        <f t="shared" si="1"/>
        <v>132951</v>
      </c>
      <c r="I8" s="11">
        <f t="shared" si="1"/>
        <v>25716</v>
      </c>
      <c r="J8" s="11">
        <f t="shared" si="1"/>
        <v>89326</v>
      </c>
      <c r="K8" s="11">
        <f>SUM(B8:J8)</f>
        <v>1461953</v>
      </c>
    </row>
    <row r="9" spans="1:11" ht="17.25" customHeight="1">
      <c r="A9" s="15" t="s">
        <v>17</v>
      </c>
      <c r="B9" s="13">
        <f>+B10+B11</f>
        <v>31692</v>
      </c>
      <c r="C9" s="13">
        <f aca="true" t="shared" si="2" ref="C9:J9">+C10+C11</f>
        <v>49046</v>
      </c>
      <c r="D9" s="13">
        <f t="shared" si="2"/>
        <v>48567</v>
      </c>
      <c r="E9" s="13">
        <f t="shared" si="2"/>
        <v>29019</v>
      </c>
      <c r="F9" s="13">
        <f t="shared" si="2"/>
        <v>31223</v>
      </c>
      <c r="G9" s="13">
        <f t="shared" si="2"/>
        <v>37156</v>
      </c>
      <c r="H9" s="13">
        <f t="shared" si="2"/>
        <v>30790</v>
      </c>
      <c r="I9" s="13">
        <f t="shared" si="2"/>
        <v>6564</v>
      </c>
      <c r="J9" s="13">
        <f t="shared" si="2"/>
        <v>15634</v>
      </c>
      <c r="K9" s="11">
        <f>SUM(B9:J9)</f>
        <v>279691</v>
      </c>
    </row>
    <row r="10" spans="1:11" ht="17.25" customHeight="1">
      <c r="A10" s="30" t="s">
        <v>18</v>
      </c>
      <c r="B10" s="13">
        <v>31692</v>
      </c>
      <c r="C10" s="13">
        <v>49046</v>
      </c>
      <c r="D10" s="13">
        <v>48567</v>
      </c>
      <c r="E10" s="13">
        <v>29019</v>
      </c>
      <c r="F10" s="13">
        <v>31223</v>
      </c>
      <c r="G10" s="13">
        <v>37156</v>
      </c>
      <c r="H10" s="13">
        <v>30790</v>
      </c>
      <c r="I10" s="13">
        <v>6564</v>
      </c>
      <c r="J10" s="13">
        <v>15634</v>
      </c>
      <c r="K10" s="11">
        <f>SUM(B10:J10)</f>
        <v>279691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115822</v>
      </c>
      <c r="C12" s="17">
        <f t="shared" si="3"/>
        <v>161538</v>
      </c>
      <c r="D12" s="17">
        <f t="shared" si="3"/>
        <v>183966</v>
      </c>
      <c r="E12" s="17">
        <f t="shared" si="3"/>
        <v>104560</v>
      </c>
      <c r="F12" s="17">
        <f t="shared" si="3"/>
        <v>147378</v>
      </c>
      <c r="G12" s="17">
        <f t="shared" si="3"/>
        <v>236319</v>
      </c>
      <c r="H12" s="17">
        <f t="shared" si="3"/>
        <v>98466</v>
      </c>
      <c r="I12" s="17">
        <f t="shared" si="3"/>
        <v>18346</v>
      </c>
      <c r="J12" s="17">
        <f t="shared" si="3"/>
        <v>70989</v>
      </c>
      <c r="K12" s="11">
        <f aca="true" t="shared" si="4" ref="K12:K27">SUM(B12:J12)</f>
        <v>1137384</v>
      </c>
    </row>
    <row r="13" spans="1:13" ht="17.25" customHeight="1">
      <c r="A13" s="14" t="s">
        <v>20</v>
      </c>
      <c r="B13" s="13">
        <v>51355</v>
      </c>
      <c r="C13" s="13">
        <v>76677</v>
      </c>
      <c r="D13" s="13">
        <v>88842</v>
      </c>
      <c r="E13" s="13">
        <v>51052</v>
      </c>
      <c r="F13" s="13">
        <v>67523</v>
      </c>
      <c r="G13" s="13">
        <v>103337</v>
      </c>
      <c r="H13" s="13">
        <v>42363</v>
      </c>
      <c r="I13" s="13">
        <v>9563</v>
      </c>
      <c r="J13" s="13">
        <v>34691</v>
      </c>
      <c r="K13" s="11">
        <f t="shared" si="4"/>
        <v>525403</v>
      </c>
      <c r="L13" s="53"/>
      <c r="M13" s="54"/>
    </row>
    <row r="14" spans="1:12" ht="17.25" customHeight="1">
      <c r="A14" s="14" t="s">
        <v>21</v>
      </c>
      <c r="B14" s="13">
        <v>52202</v>
      </c>
      <c r="C14" s="13">
        <v>67462</v>
      </c>
      <c r="D14" s="13">
        <v>77302</v>
      </c>
      <c r="E14" s="13">
        <v>43217</v>
      </c>
      <c r="F14" s="13">
        <v>65911</v>
      </c>
      <c r="G14" s="13">
        <v>114782</v>
      </c>
      <c r="H14" s="13">
        <v>46258</v>
      </c>
      <c r="I14" s="13">
        <v>6894</v>
      </c>
      <c r="J14" s="13">
        <v>29314</v>
      </c>
      <c r="K14" s="11">
        <f t="shared" si="4"/>
        <v>503342</v>
      </c>
      <c r="L14" s="53"/>
    </row>
    <row r="15" spans="1:11" ht="17.25" customHeight="1">
      <c r="A15" s="14" t="s">
        <v>22</v>
      </c>
      <c r="B15" s="13">
        <v>12265</v>
      </c>
      <c r="C15" s="13">
        <v>17399</v>
      </c>
      <c r="D15" s="13">
        <v>17822</v>
      </c>
      <c r="E15" s="13">
        <v>10291</v>
      </c>
      <c r="F15" s="13">
        <v>13944</v>
      </c>
      <c r="G15" s="13">
        <v>18200</v>
      </c>
      <c r="H15" s="13">
        <v>9845</v>
      </c>
      <c r="I15" s="13">
        <v>1889</v>
      </c>
      <c r="J15" s="13">
        <v>6984</v>
      </c>
      <c r="K15" s="11">
        <f t="shared" si="4"/>
        <v>108639</v>
      </c>
    </row>
    <row r="16" spans="1:11" ht="17.25" customHeight="1">
      <c r="A16" s="15" t="s">
        <v>117</v>
      </c>
      <c r="B16" s="13">
        <f>B17+B18+B19</f>
        <v>4810</v>
      </c>
      <c r="C16" s="13">
        <f aca="true" t="shared" si="5" ref="C16:J16">C17+C18+C19</f>
        <v>7008</v>
      </c>
      <c r="D16" s="13">
        <f t="shared" si="5"/>
        <v>6926</v>
      </c>
      <c r="E16" s="13">
        <f t="shared" si="5"/>
        <v>4169</v>
      </c>
      <c r="F16" s="13">
        <f t="shared" si="5"/>
        <v>6006</v>
      </c>
      <c r="G16" s="13">
        <f t="shared" si="5"/>
        <v>8755</v>
      </c>
      <c r="H16" s="13">
        <f t="shared" si="5"/>
        <v>3695</v>
      </c>
      <c r="I16" s="13">
        <f t="shared" si="5"/>
        <v>806</v>
      </c>
      <c r="J16" s="13">
        <f t="shared" si="5"/>
        <v>2703</v>
      </c>
      <c r="K16" s="11">
        <f t="shared" si="4"/>
        <v>44878</v>
      </c>
    </row>
    <row r="17" spans="1:11" ht="17.25" customHeight="1">
      <c r="A17" s="14" t="s">
        <v>118</v>
      </c>
      <c r="B17" s="13">
        <v>2049</v>
      </c>
      <c r="C17" s="13">
        <v>3071</v>
      </c>
      <c r="D17" s="13">
        <v>2976</v>
      </c>
      <c r="E17" s="13">
        <v>2019</v>
      </c>
      <c r="F17" s="13">
        <v>2765</v>
      </c>
      <c r="G17" s="13">
        <v>4134</v>
      </c>
      <c r="H17" s="13">
        <v>1915</v>
      </c>
      <c r="I17" s="13">
        <v>420</v>
      </c>
      <c r="J17" s="13">
        <v>1161</v>
      </c>
      <c r="K17" s="11">
        <f t="shared" si="4"/>
        <v>20510</v>
      </c>
    </row>
    <row r="18" spans="1:11" ht="17.25" customHeight="1">
      <c r="A18" s="14" t="s">
        <v>119</v>
      </c>
      <c r="B18" s="13">
        <v>181</v>
      </c>
      <c r="C18" s="13">
        <v>301</v>
      </c>
      <c r="D18" s="13">
        <v>248</v>
      </c>
      <c r="E18" s="13">
        <v>186</v>
      </c>
      <c r="F18" s="13">
        <v>247</v>
      </c>
      <c r="G18" s="13">
        <v>620</v>
      </c>
      <c r="H18" s="13">
        <v>168</v>
      </c>
      <c r="I18" s="13">
        <v>31</v>
      </c>
      <c r="J18" s="13">
        <v>116</v>
      </c>
      <c r="K18" s="11">
        <f t="shared" si="4"/>
        <v>2098</v>
      </c>
    </row>
    <row r="19" spans="1:11" ht="17.25" customHeight="1">
      <c r="A19" s="14" t="s">
        <v>120</v>
      </c>
      <c r="B19" s="13">
        <v>2580</v>
      </c>
      <c r="C19" s="13">
        <v>3636</v>
      </c>
      <c r="D19" s="13">
        <v>3702</v>
      </c>
      <c r="E19" s="13">
        <v>1964</v>
      </c>
      <c r="F19" s="13">
        <v>2994</v>
      </c>
      <c r="G19" s="13">
        <v>4001</v>
      </c>
      <c r="H19" s="13">
        <v>1612</v>
      </c>
      <c r="I19" s="13">
        <v>355</v>
      </c>
      <c r="J19" s="13">
        <v>1426</v>
      </c>
      <c r="K19" s="11">
        <f t="shared" si="4"/>
        <v>22270</v>
      </c>
    </row>
    <row r="20" spans="1:11" ht="17.25" customHeight="1">
      <c r="A20" s="16" t="s">
        <v>23</v>
      </c>
      <c r="B20" s="11">
        <f>+B21+B22+B23</f>
        <v>87160</v>
      </c>
      <c r="C20" s="11">
        <f aca="true" t="shared" si="6" ref="C20:J20">+C21+C22+C23</f>
        <v>109983</v>
      </c>
      <c r="D20" s="11">
        <f t="shared" si="6"/>
        <v>136705</v>
      </c>
      <c r="E20" s="11">
        <f t="shared" si="6"/>
        <v>71789</v>
      </c>
      <c r="F20" s="11">
        <f t="shared" si="6"/>
        <v>130113</v>
      </c>
      <c r="G20" s="11">
        <f t="shared" si="6"/>
        <v>217216</v>
      </c>
      <c r="H20" s="11">
        <f t="shared" si="6"/>
        <v>66397</v>
      </c>
      <c r="I20" s="11">
        <f t="shared" si="6"/>
        <v>15904</v>
      </c>
      <c r="J20" s="11">
        <f t="shared" si="6"/>
        <v>48063</v>
      </c>
      <c r="K20" s="11">
        <f t="shared" si="4"/>
        <v>883330</v>
      </c>
    </row>
    <row r="21" spans="1:12" ht="17.25" customHeight="1">
      <c r="A21" s="12" t="s">
        <v>24</v>
      </c>
      <c r="B21" s="13">
        <v>47481</v>
      </c>
      <c r="C21" s="13">
        <v>64898</v>
      </c>
      <c r="D21" s="13">
        <v>80433</v>
      </c>
      <c r="E21" s="13">
        <v>43009</v>
      </c>
      <c r="F21" s="13">
        <v>71567</v>
      </c>
      <c r="G21" s="13">
        <v>109552</v>
      </c>
      <c r="H21" s="13">
        <v>37048</v>
      </c>
      <c r="I21" s="13">
        <v>10155</v>
      </c>
      <c r="J21" s="13">
        <v>27350</v>
      </c>
      <c r="K21" s="11">
        <f t="shared" si="4"/>
        <v>491493</v>
      </c>
      <c r="L21" s="53"/>
    </row>
    <row r="22" spans="1:12" ht="17.25" customHeight="1">
      <c r="A22" s="12" t="s">
        <v>25</v>
      </c>
      <c r="B22" s="13">
        <v>32388</v>
      </c>
      <c r="C22" s="13">
        <v>35972</v>
      </c>
      <c r="D22" s="13">
        <v>45606</v>
      </c>
      <c r="E22" s="13">
        <v>23545</v>
      </c>
      <c r="F22" s="13">
        <v>48838</v>
      </c>
      <c r="G22" s="13">
        <v>93611</v>
      </c>
      <c r="H22" s="13">
        <v>24607</v>
      </c>
      <c r="I22" s="13">
        <v>4524</v>
      </c>
      <c r="J22" s="13">
        <v>16814</v>
      </c>
      <c r="K22" s="11">
        <f t="shared" si="4"/>
        <v>325905</v>
      </c>
      <c r="L22" s="53"/>
    </row>
    <row r="23" spans="1:11" ht="17.25" customHeight="1">
      <c r="A23" s="12" t="s">
        <v>26</v>
      </c>
      <c r="B23" s="13">
        <v>7291</v>
      </c>
      <c r="C23" s="13">
        <v>9113</v>
      </c>
      <c r="D23" s="13">
        <v>10666</v>
      </c>
      <c r="E23" s="13">
        <v>5235</v>
      </c>
      <c r="F23" s="13">
        <v>9708</v>
      </c>
      <c r="G23" s="13">
        <v>14053</v>
      </c>
      <c r="H23" s="13">
        <v>4742</v>
      </c>
      <c r="I23" s="13">
        <v>1225</v>
      </c>
      <c r="J23" s="13">
        <v>3899</v>
      </c>
      <c r="K23" s="11">
        <f t="shared" si="4"/>
        <v>65932</v>
      </c>
    </row>
    <row r="24" spans="1:11" ht="17.25" customHeight="1">
      <c r="A24" s="16" t="s">
        <v>27</v>
      </c>
      <c r="B24" s="13">
        <v>25636</v>
      </c>
      <c r="C24" s="13">
        <v>39941</v>
      </c>
      <c r="D24" s="13">
        <v>51556</v>
      </c>
      <c r="E24" s="13">
        <v>26239</v>
      </c>
      <c r="F24" s="13">
        <v>33198</v>
      </c>
      <c r="G24" s="13">
        <v>36343</v>
      </c>
      <c r="H24" s="13">
        <v>15807</v>
      </c>
      <c r="I24" s="13">
        <v>7546</v>
      </c>
      <c r="J24" s="13">
        <v>22695</v>
      </c>
      <c r="K24" s="11">
        <f t="shared" si="4"/>
        <v>258961</v>
      </c>
    </row>
    <row r="25" spans="1:12" ht="17.25" customHeight="1">
      <c r="A25" s="12" t="s">
        <v>28</v>
      </c>
      <c r="B25" s="13">
        <v>16407</v>
      </c>
      <c r="C25" s="13">
        <v>25562</v>
      </c>
      <c r="D25" s="13">
        <v>32996</v>
      </c>
      <c r="E25" s="13">
        <v>16793</v>
      </c>
      <c r="F25" s="13">
        <v>21247</v>
      </c>
      <c r="G25" s="13">
        <v>23260</v>
      </c>
      <c r="H25" s="13">
        <v>10116</v>
      </c>
      <c r="I25" s="13">
        <v>4829</v>
      </c>
      <c r="J25" s="13">
        <v>14525</v>
      </c>
      <c r="K25" s="11">
        <f t="shared" si="4"/>
        <v>165735</v>
      </c>
      <c r="L25" s="53"/>
    </row>
    <row r="26" spans="1:12" ht="17.25" customHeight="1">
      <c r="A26" s="12" t="s">
        <v>29</v>
      </c>
      <c r="B26" s="13">
        <v>9229</v>
      </c>
      <c r="C26" s="13">
        <v>14379</v>
      </c>
      <c r="D26" s="13">
        <v>18560</v>
      </c>
      <c r="E26" s="13">
        <v>9446</v>
      </c>
      <c r="F26" s="13">
        <v>11951</v>
      </c>
      <c r="G26" s="13">
        <v>13083</v>
      </c>
      <c r="H26" s="13">
        <v>5691</v>
      </c>
      <c r="I26" s="13">
        <v>2717</v>
      </c>
      <c r="J26" s="13">
        <v>8170</v>
      </c>
      <c r="K26" s="11">
        <f t="shared" si="4"/>
        <v>93226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1230</v>
      </c>
      <c r="I27" s="11">
        <v>0</v>
      </c>
      <c r="J27" s="11">
        <v>0</v>
      </c>
      <c r="K27" s="11">
        <f t="shared" si="4"/>
        <v>1230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25607.39</v>
      </c>
      <c r="I35" s="19">
        <v>0</v>
      </c>
      <c r="J35" s="19">
        <v>0</v>
      </c>
      <c r="K35" s="23">
        <f>SUM(B35:J35)</f>
        <v>25607.39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657241.98</v>
      </c>
      <c r="C47" s="22">
        <f aca="true" t="shared" si="9" ref="C47:H47">+C48+C56</f>
        <v>1034184.33</v>
      </c>
      <c r="D47" s="22">
        <f t="shared" si="9"/>
        <v>1348579.2799999998</v>
      </c>
      <c r="E47" s="22">
        <f t="shared" si="9"/>
        <v>642903.9500000001</v>
      </c>
      <c r="F47" s="22">
        <f t="shared" si="9"/>
        <v>911261.79</v>
      </c>
      <c r="G47" s="22">
        <f t="shared" si="9"/>
        <v>1207486.3399999999</v>
      </c>
      <c r="H47" s="22">
        <f t="shared" si="9"/>
        <v>590052.88</v>
      </c>
      <c r="I47" s="22">
        <f>+I48+I56</f>
        <v>220298.1</v>
      </c>
      <c r="J47" s="22">
        <f>+J48+J56</f>
        <v>438506.19</v>
      </c>
      <c r="K47" s="22">
        <f>SUM(B47:J47)</f>
        <v>7050514.84</v>
      </c>
    </row>
    <row r="48" spans="1:11" ht="17.25" customHeight="1">
      <c r="A48" s="16" t="s">
        <v>48</v>
      </c>
      <c r="B48" s="23">
        <f>SUM(B49:B55)</f>
        <v>639920.14</v>
      </c>
      <c r="C48" s="23">
        <f aca="true" t="shared" si="10" ref="C48:H48">SUM(C49:C55)</f>
        <v>1011810.5</v>
      </c>
      <c r="D48" s="23">
        <f t="shared" si="10"/>
        <v>1325718.14</v>
      </c>
      <c r="E48" s="23">
        <f t="shared" si="10"/>
        <v>621505.54</v>
      </c>
      <c r="F48" s="23">
        <f t="shared" si="10"/>
        <v>890322.16</v>
      </c>
      <c r="G48" s="23">
        <f t="shared" si="10"/>
        <v>1179485.9</v>
      </c>
      <c r="H48" s="23">
        <f t="shared" si="10"/>
        <v>571806.41</v>
      </c>
      <c r="I48" s="23">
        <f>SUM(I49:I55)</f>
        <v>220298.1</v>
      </c>
      <c r="J48" s="23">
        <f>SUM(J49:J55)</f>
        <v>425295.16</v>
      </c>
      <c r="K48" s="23">
        <f aca="true" t="shared" si="11" ref="K48:K56">SUM(B48:J48)</f>
        <v>6886162.050000001</v>
      </c>
    </row>
    <row r="49" spans="1:11" ht="17.25" customHeight="1">
      <c r="A49" s="35" t="s">
        <v>49</v>
      </c>
      <c r="B49" s="23">
        <f aca="true" t="shared" si="12" ref="B49:H49">ROUND(B30*B7,2)</f>
        <v>639920.14</v>
      </c>
      <c r="C49" s="23">
        <f t="shared" si="12"/>
        <v>1009566.45</v>
      </c>
      <c r="D49" s="23">
        <f t="shared" si="12"/>
        <v>1325718.14</v>
      </c>
      <c r="E49" s="23">
        <f t="shared" si="12"/>
        <v>621505.54</v>
      </c>
      <c r="F49" s="23">
        <f t="shared" si="12"/>
        <v>890322.16</v>
      </c>
      <c r="G49" s="23">
        <f t="shared" si="12"/>
        <v>1179485.9</v>
      </c>
      <c r="H49" s="23">
        <f t="shared" si="12"/>
        <v>546199.02</v>
      </c>
      <c r="I49" s="23">
        <f>ROUND(I30*I7,2)</f>
        <v>220298.1</v>
      </c>
      <c r="J49" s="23">
        <f>ROUND(J30*J7,2)</f>
        <v>425295.16</v>
      </c>
      <c r="K49" s="23">
        <f t="shared" si="11"/>
        <v>6858310.609999999</v>
      </c>
    </row>
    <row r="50" spans="1:11" ht="17.25" customHeight="1">
      <c r="A50" s="35" t="s">
        <v>50</v>
      </c>
      <c r="B50" s="19">
        <v>0</v>
      </c>
      <c r="C50" s="23">
        <f>ROUND(C31*C7,2)</f>
        <v>2244.05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2244.05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25607.39</v>
      </c>
      <c r="I53" s="32">
        <f>+I35</f>
        <v>0</v>
      </c>
      <c r="J53" s="32">
        <f>+J35</f>
        <v>0</v>
      </c>
      <c r="K53" s="23">
        <f t="shared" si="11"/>
        <v>25607.39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-95076</v>
      </c>
      <c r="C60" s="36">
        <f t="shared" si="13"/>
        <v>-147301.13</v>
      </c>
      <c r="D60" s="36">
        <f t="shared" si="13"/>
        <v>-146822.33</v>
      </c>
      <c r="E60" s="36">
        <f t="shared" si="13"/>
        <v>-92393.1</v>
      </c>
      <c r="F60" s="36">
        <f t="shared" si="13"/>
        <v>-94062.33</v>
      </c>
      <c r="G60" s="36">
        <f t="shared" si="13"/>
        <v>-111486</v>
      </c>
      <c r="H60" s="36">
        <f t="shared" si="13"/>
        <v>-92370</v>
      </c>
      <c r="I60" s="36">
        <f t="shared" si="13"/>
        <v>-24517.88</v>
      </c>
      <c r="J60" s="36">
        <f t="shared" si="13"/>
        <v>-54751.26</v>
      </c>
      <c r="K60" s="36">
        <f>SUM(B60:J60)</f>
        <v>-858780.0299999999</v>
      </c>
    </row>
    <row r="61" spans="1:11" ht="18.75" customHeight="1">
      <c r="A61" s="16" t="s">
        <v>82</v>
      </c>
      <c r="B61" s="36">
        <f aca="true" t="shared" si="14" ref="B61:J61">B62+B63+B64+B65+B66+B67</f>
        <v>-95076</v>
      </c>
      <c r="C61" s="36">
        <f t="shared" si="14"/>
        <v>-147138</v>
      </c>
      <c r="D61" s="36">
        <f t="shared" si="14"/>
        <v>-145701</v>
      </c>
      <c r="E61" s="36">
        <f t="shared" si="14"/>
        <v>-87057</v>
      </c>
      <c r="F61" s="36">
        <f t="shared" si="14"/>
        <v>-93669</v>
      </c>
      <c r="G61" s="36">
        <f t="shared" si="14"/>
        <v>-111468</v>
      </c>
      <c r="H61" s="36">
        <f t="shared" si="14"/>
        <v>-92370</v>
      </c>
      <c r="I61" s="36">
        <f t="shared" si="14"/>
        <v>-19692</v>
      </c>
      <c r="J61" s="36">
        <f t="shared" si="14"/>
        <v>-46902</v>
      </c>
      <c r="K61" s="36">
        <f aca="true" t="shared" si="15" ref="K61:K92">SUM(B61:J61)</f>
        <v>-839073</v>
      </c>
    </row>
    <row r="62" spans="1:11" ht="18.75" customHeight="1">
      <c r="A62" s="12" t="s">
        <v>83</v>
      </c>
      <c r="B62" s="36">
        <f>-ROUND(B9*$D$3,2)</f>
        <v>-95076</v>
      </c>
      <c r="C62" s="36">
        <f aca="true" t="shared" si="16" ref="C62:J62">-ROUND(C9*$D$3,2)</f>
        <v>-147138</v>
      </c>
      <c r="D62" s="36">
        <f t="shared" si="16"/>
        <v>-145701</v>
      </c>
      <c r="E62" s="36">
        <f t="shared" si="16"/>
        <v>-87057</v>
      </c>
      <c r="F62" s="36">
        <f t="shared" si="16"/>
        <v>-93669</v>
      </c>
      <c r="G62" s="36">
        <f t="shared" si="16"/>
        <v>-111468</v>
      </c>
      <c r="H62" s="36">
        <f t="shared" si="16"/>
        <v>-92370</v>
      </c>
      <c r="I62" s="36">
        <f t="shared" si="16"/>
        <v>-19692</v>
      </c>
      <c r="J62" s="36">
        <f t="shared" si="16"/>
        <v>-46902</v>
      </c>
      <c r="K62" s="36">
        <f t="shared" si="15"/>
        <v>-839073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19">
        <v>0</v>
      </c>
      <c r="C68" s="36">
        <f aca="true" t="shared" si="17" ref="B68:J68">SUM(C69:C92)</f>
        <v>-163.13</v>
      </c>
      <c r="D68" s="36">
        <f t="shared" si="17"/>
        <v>-1121.33</v>
      </c>
      <c r="E68" s="36">
        <f t="shared" si="17"/>
        <v>-5336.1</v>
      </c>
      <c r="F68" s="36">
        <f t="shared" si="17"/>
        <v>-393.33</v>
      </c>
      <c r="G68" s="36">
        <f t="shared" si="17"/>
        <v>-18</v>
      </c>
      <c r="H68" s="19">
        <v>0</v>
      </c>
      <c r="I68" s="36">
        <f t="shared" si="17"/>
        <v>-4825.88</v>
      </c>
      <c r="J68" s="36">
        <f t="shared" si="17"/>
        <v>-7849.26</v>
      </c>
      <c r="K68" s="36">
        <f t="shared" si="15"/>
        <v>-19707.03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-5336.1</v>
      </c>
      <c r="F92" s="19">
        <v>0</v>
      </c>
      <c r="G92" s="19">
        <v>0</v>
      </c>
      <c r="H92" s="19">
        <v>0</v>
      </c>
      <c r="I92" s="49">
        <v>-2775.76</v>
      </c>
      <c r="J92" s="49">
        <v>-7849.26</v>
      </c>
      <c r="K92" s="49">
        <f t="shared" si="15"/>
        <v>-15961.12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562165.98</v>
      </c>
      <c r="C97" s="24">
        <f t="shared" si="19"/>
        <v>886883.2</v>
      </c>
      <c r="D97" s="24">
        <f t="shared" si="19"/>
        <v>1201756.9499999997</v>
      </c>
      <c r="E97" s="24">
        <f t="shared" si="19"/>
        <v>550510.8500000001</v>
      </c>
      <c r="F97" s="24">
        <f t="shared" si="19"/>
        <v>817199.4600000001</v>
      </c>
      <c r="G97" s="24">
        <f t="shared" si="19"/>
        <v>1096000.3399999999</v>
      </c>
      <c r="H97" s="24">
        <f t="shared" si="19"/>
        <v>497682.88</v>
      </c>
      <c r="I97" s="24">
        <f>+I98+I99</f>
        <v>195780.22</v>
      </c>
      <c r="J97" s="24">
        <f>+J98+J99</f>
        <v>383754.93</v>
      </c>
      <c r="K97" s="49">
        <f t="shared" si="18"/>
        <v>6191734.809999999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544844.14</v>
      </c>
      <c r="C98" s="24">
        <f t="shared" si="20"/>
        <v>864509.37</v>
      </c>
      <c r="D98" s="24">
        <f t="shared" si="20"/>
        <v>1178895.8099999998</v>
      </c>
      <c r="E98" s="24">
        <f t="shared" si="20"/>
        <v>529112.4400000001</v>
      </c>
      <c r="F98" s="24">
        <f t="shared" si="20"/>
        <v>796259.8300000001</v>
      </c>
      <c r="G98" s="24">
        <f t="shared" si="20"/>
        <v>1067999.9</v>
      </c>
      <c r="H98" s="24">
        <f t="shared" si="20"/>
        <v>479436.41000000003</v>
      </c>
      <c r="I98" s="24">
        <f t="shared" si="20"/>
        <v>195780.22</v>
      </c>
      <c r="J98" s="24">
        <f t="shared" si="20"/>
        <v>370543.89999999997</v>
      </c>
      <c r="K98" s="49">
        <f t="shared" si="18"/>
        <v>6027382.0200000005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17321.84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24">
        <f t="shared" si="21"/>
        <v>13211.03</v>
      </c>
      <c r="K99" s="49">
        <f t="shared" si="18"/>
        <v>164352.79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6191734.83</v>
      </c>
      <c r="L105" s="55"/>
    </row>
    <row r="106" spans="1:11" ht="18.75" customHeight="1">
      <c r="A106" s="26" t="s">
        <v>78</v>
      </c>
      <c r="B106" s="27">
        <v>72062.75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72062.75</v>
      </c>
    </row>
    <row r="107" spans="1:11" ht="18.75" customHeight="1">
      <c r="A107" s="26" t="s">
        <v>79</v>
      </c>
      <c r="B107" s="27">
        <v>490103.24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490103.24</v>
      </c>
    </row>
    <row r="108" spans="1:11" ht="18.75" customHeight="1">
      <c r="A108" s="26" t="s">
        <v>80</v>
      </c>
      <c r="B108" s="41">
        <v>0</v>
      </c>
      <c r="C108" s="27">
        <f>+C97</f>
        <v>886883.2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886883.2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1201756.9499999997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1201756.9499999997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550510.8500000001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550510.8500000001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150844.77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150844.77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281807.24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281807.24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384547.46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384547.46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340417.33</v>
      </c>
      <c r="H115" s="41">
        <v>0</v>
      </c>
      <c r="I115" s="41">
        <v>0</v>
      </c>
      <c r="J115" s="41">
        <v>0</v>
      </c>
      <c r="K115" s="42">
        <f t="shared" si="22"/>
        <v>340417.33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29998.54</v>
      </c>
      <c r="H116" s="41">
        <v>0</v>
      </c>
      <c r="I116" s="41">
        <v>0</v>
      </c>
      <c r="J116" s="41">
        <v>0</v>
      </c>
      <c r="K116" s="42">
        <f t="shared" si="22"/>
        <v>29998.54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177640.98</v>
      </c>
      <c r="H117" s="41">
        <v>0</v>
      </c>
      <c r="I117" s="41">
        <v>0</v>
      </c>
      <c r="J117" s="41">
        <v>0</v>
      </c>
      <c r="K117" s="42">
        <f t="shared" si="22"/>
        <v>177640.98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145407.55</v>
      </c>
      <c r="H118" s="41">
        <v>0</v>
      </c>
      <c r="I118" s="41">
        <v>0</v>
      </c>
      <c r="J118" s="41">
        <v>0</v>
      </c>
      <c r="K118" s="42">
        <f t="shared" si="22"/>
        <v>145407.55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402535.95</v>
      </c>
      <c r="H119" s="41">
        <v>0</v>
      </c>
      <c r="I119" s="41">
        <v>0</v>
      </c>
      <c r="J119" s="41">
        <v>0</v>
      </c>
      <c r="K119" s="42">
        <f t="shared" si="22"/>
        <v>402535.95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170434.43</v>
      </c>
      <c r="I120" s="41">
        <v>0</v>
      </c>
      <c r="J120" s="41">
        <v>0</v>
      </c>
      <c r="K120" s="42">
        <f t="shared" si="22"/>
        <v>170434.43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327248.44</v>
      </c>
      <c r="I121" s="41">
        <v>0</v>
      </c>
      <c r="J121" s="41">
        <v>0</v>
      </c>
      <c r="K121" s="42">
        <f t="shared" si="22"/>
        <v>327248.44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195780.22</v>
      </c>
      <c r="J122" s="41">
        <v>0</v>
      </c>
      <c r="K122" s="42">
        <f t="shared" si="22"/>
        <v>195780.22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383754.93</v>
      </c>
      <c r="K123" s="45">
        <f t="shared" si="22"/>
        <v>383754.93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2014-11-19T20:30:30Z</dcterms:modified>
  <cp:category/>
  <cp:version/>
  <cp:contentType/>
  <cp:contentStatus/>
</cp:coreProperties>
</file>