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<sst xmlns="http://schemas.openxmlformats.org/spreadsheetml/2006/main" count="127" uniqueCount="127">
  <si>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</si>
  <si>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</si>
  <si>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</si>
  <si>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</si>
  <si>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</si>
  <si>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</si>
  <si>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</si>
  <si>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</si>
  <si>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</si>
  <si>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</si>
  <si>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</si>
  <si>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</si>
  <si>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</si>
  <si>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</si>
  <si>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</si>
  <si>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</si>
  <si>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</si>
  <si>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</si>
  <si>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</si>
  <si>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</si>
  <si>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</si>
  <si>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</si>
  <si>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</si>
  <si>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</si>
  <si>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</si>
  <si>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</si>
  <si>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</si>
  <si>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</si>
  <si>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</si>
  <si>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</si>
  <si>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</si>
  <si>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</si>
  <si>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</si>
  <si>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</si>
  <si>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</si>
  <si>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</si>
  <si>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</si>
  <si>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</si>
  <si>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</si>
  <si>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</si>
  <si>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</si>
  <si>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</si>
  <si>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</si>
  <si>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</si>
  <si>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</si>
  <si>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</si>
  <si>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</si>
  <si>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</si>
  <si>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</si>
  <si>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</si>
  <si>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</si>
  <si>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</si>
  <si>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</si>
  <si>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</si>
  <si>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</si>
  <si>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</si>
  <si>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</si>
  <si>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</si>
  <si>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</si>
  <si>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</si>
  <si>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</si>
  <si>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</si>
  <si>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</si>
  <si>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</si>
  <si>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</si>
  <si>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</si>
  <si>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</si>
  <si>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</si>
  <si>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</si>
  <si>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</si>
  <si>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</si>
  <si>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</si>
  <si>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</si>
  <si>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</si>
  <si>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</si>
  <si>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</si>
  <si>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</si>
  <si>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</si>
  <si>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</si>
  <si>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</si>
  <si>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</si>
  <si>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</si>
  <si>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</si>
  <si>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</si>
  <si>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</si>
  <si>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</si>
  <si>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</si>
  <si>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</si>
  <si>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</si>
  <si>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</si>
  <si>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</si>
  <si>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</si>
  <si>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</si>
  <si>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</si>
  <si>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</si>
  <si>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</si>
  <si>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</si>
  <si>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</si>
  <si>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</si>
  <si>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</si>
  <si>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</si>
  <si>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</si>
  <si>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</si>
  <si>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</si>
  <si>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</si>
  <si>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</si>
  <si>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</si>
  <si>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</si>
  <si>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</si>
  <si>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</si>
  <si>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</si>
  <si>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</si>
  <si>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</si>
  <si>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</si>
  <si>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</si>
  <si>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</si>
  <si>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</si>
  <si>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</si>
  <si>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</si>
  <si>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</si>
  <si>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</si>
  <si>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</si>
  <si>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</si>
  <si>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</si>
  <si>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</si>
  <si>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</si>
  <si>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14/11/14 - VENCIMENTO 24/11/14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</si>
</sst>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2" sqref="A2:K2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582179</v>
      </c>
      <c r="C7" s="9">
        <f t="shared" si="0"/>
        <v>798115</v>
      </c>
      <c r="D7" s="9">
        <f t="shared" si="0"/>
        <v>836593</v>
      </c>
      <c r="E7" s="9">
        <f t="shared" si="0"/>
        <v>548592</v>
      </c>
      <c r="F7" s="9">
        <f t="shared" si="0"/>
        <v>749042</v>
      </c>
      <c r="G7" s="9">
        <f t="shared" si="0"/>
        <v>1233237</v>
      </c>
      <c r="H7" s="9">
        <f t="shared" si="0"/>
        <v>573579</v>
      </c>
      <c r="I7" s="9">
        <f t="shared" si="0"/>
        <v>123530</v>
      </c>
      <c r="J7" s="9">
        <f t="shared" si="0"/>
        <v>317058</v>
      </c>
      <c r="K7" s="9">
        <f t="shared" si="0"/>
        <v>5761925</v>
      </c>
      <c r="L7" s="53"/>
    </row>
    <row r="8" spans="1:11" ht="17.25" customHeight="1">
      <c r="A8" s="10" t="s">
        <v>121</v>
      </c>
      <c r="B8" s="11">
        <f>B9+B12+B16</f>
        <v>349018</v>
      </c>
      <c r="C8" s="11">
        <f aca="true" t="shared" si="1" ref="C8:J8">C9+C12+C16</f>
        <v>487908</v>
      </c>
      <c r="D8" s="11">
        <f t="shared" si="1"/>
        <v>478587</v>
      </c>
      <c r="E8" s="11">
        <f t="shared" si="1"/>
        <v>328083</v>
      </c>
      <c r="F8" s="11">
        <f t="shared" si="1"/>
        <v>423350</v>
      </c>
      <c r="G8" s="11">
        <f t="shared" si="1"/>
        <v>679473</v>
      </c>
      <c r="H8" s="11">
        <f t="shared" si="1"/>
        <v>357001</v>
      </c>
      <c r="I8" s="11">
        <f t="shared" si="1"/>
        <v>66968</v>
      </c>
      <c r="J8" s="11">
        <f t="shared" si="1"/>
        <v>180369</v>
      </c>
      <c r="K8" s="11">
        <f>SUM(B8:J8)</f>
        <v>3350757</v>
      </c>
    </row>
    <row r="9" spans="1:11" ht="17.25" customHeight="1">
      <c r="A9" s="15" t="s">
        <v>17</v>
      </c>
      <c r="B9" s="13">
        <f>+B10+B11</f>
        <v>48011</v>
      </c>
      <c r="C9" s="13">
        <f aca="true" t="shared" si="2" ref="C9:J9">+C10+C11</f>
        <v>71922</v>
      </c>
      <c r="D9" s="13">
        <f t="shared" si="2"/>
        <v>62274</v>
      </c>
      <c r="E9" s="13">
        <f t="shared" si="2"/>
        <v>44054</v>
      </c>
      <c r="F9" s="13">
        <f t="shared" si="2"/>
        <v>50319</v>
      </c>
      <c r="G9" s="13">
        <f t="shared" si="2"/>
        <v>62270</v>
      </c>
      <c r="H9" s="13">
        <f t="shared" si="2"/>
        <v>59552</v>
      </c>
      <c r="I9" s="13">
        <f t="shared" si="2"/>
        <v>10807</v>
      </c>
      <c r="J9" s="13">
        <f t="shared" si="2"/>
        <v>20592</v>
      </c>
      <c r="K9" s="11">
        <f>SUM(B9:J9)</f>
        <v>429801</v>
      </c>
    </row>
    <row r="10" spans="1:11" ht="17.25" customHeight="1">
      <c r="A10" s="30" t="s">
        <v>18</v>
      </c>
      <c r="B10" s="13">
        <v>48011</v>
      </c>
      <c r="C10" s="13">
        <v>71922</v>
      </c>
      <c r="D10" s="13">
        <v>62274</v>
      </c>
      <c r="E10" s="13">
        <v>44054</v>
      </c>
      <c r="F10" s="13">
        <v>50319</v>
      </c>
      <c r="G10" s="13">
        <v>62270</v>
      </c>
      <c r="H10" s="13">
        <v>59552</v>
      </c>
      <c r="I10" s="13">
        <v>10807</v>
      </c>
      <c r="J10" s="13">
        <v>20592</v>
      </c>
      <c r="K10" s="11">
        <f>SUM(B10:J10)</f>
        <v>429801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289332</v>
      </c>
      <c r="C12" s="17">
        <f t="shared" si="3"/>
        <v>398981</v>
      </c>
      <c r="D12" s="17">
        <f t="shared" si="3"/>
        <v>401192</v>
      </c>
      <c r="E12" s="17">
        <f t="shared" si="3"/>
        <v>273723</v>
      </c>
      <c r="F12" s="17">
        <f t="shared" si="3"/>
        <v>358564</v>
      </c>
      <c r="G12" s="17">
        <f t="shared" si="3"/>
        <v>594142</v>
      </c>
      <c r="H12" s="17">
        <f t="shared" si="3"/>
        <v>286397</v>
      </c>
      <c r="I12" s="17">
        <f t="shared" si="3"/>
        <v>53570</v>
      </c>
      <c r="J12" s="17">
        <f t="shared" si="3"/>
        <v>154055</v>
      </c>
      <c r="K12" s="11">
        <f aca="true" t="shared" si="4" ref="K12:K27">SUM(B12:J12)</f>
        <v>2809956</v>
      </c>
    </row>
    <row r="13" spans="1:13" ht="17.25" customHeight="1">
      <c r="A13" s="14" t="s">
        <v>20</v>
      </c>
      <c r="B13" s="13">
        <v>124749</v>
      </c>
      <c r="C13" s="13">
        <v>181663</v>
      </c>
      <c r="D13" s="13">
        <v>188804</v>
      </c>
      <c r="E13" s="13">
        <v>127935</v>
      </c>
      <c r="F13" s="13">
        <v>164838</v>
      </c>
      <c r="G13" s="13">
        <v>264301</v>
      </c>
      <c r="H13" s="13">
        <v>122359</v>
      </c>
      <c r="I13" s="13">
        <v>26629</v>
      </c>
      <c r="J13" s="13">
        <v>72806</v>
      </c>
      <c r="K13" s="11">
        <f t="shared" si="4"/>
        <v>1274084</v>
      </c>
      <c r="L13" s="53"/>
      <c r="M13" s="54"/>
    </row>
    <row r="14" spans="1:12" ht="17.25" customHeight="1">
      <c r="A14" s="14" t="s">
        <v>21</v>
      </c>
      <c r="B14" s="13">
        <v>127298</v>
      </c>
      <c r="C14" s="13">
        <v>162004</v>
      </c>
      <c r="D14" s="13">
        <v>159917</v>
      </c>
      <c r="E14" s="13">
        <v>112067</v>
      </c>
      <c r="F14" s="13">
        <v>150152</v>
      </c>
      <c r="G14" s="13">
        <v>268879</v>
      </c>
      <c r="H14" s="13">
        <v>125548</v>
      </c>
      <c r="I14" s="13">
        <v>19170</v>
      </c>
      <c r="J14" s="13">
        <v>61102</v>
      </c>
      <c r="K14" s="11">
        <f t="shared" si="4"/>
        <v>1186137</v>
      </c>
      <c r="L14" s="53"/>
    </row>
    <row r="15" spans="1:11" ht="17.25" customHeight="1">
      <c r="A15" s="14" t="s">
        <v>22</v>
      </c>
      <c r="B15" s="13">
        <v>37285</v>
      </c>
      <c r="C15" s="13">
        <v>55314</v>
      </c>
      <c r="D15" s="13">
        <v>52471</v>
      </c>
      <c r="E15" s="13">
        <v>33721</v>
      </c>
      <c r="F15" s="13">
        <v>43574</v>
      </c>
      <c r="G15" s="13">
        <v>60962</v>
      </c>
      <c r="H15" s="13">
        <v>38490</v>
      </c>
      <c r="I15" s="13">
        <v>7771</v>
      </c>
      <c r="J15" s="13">
        <v>20147</v>
      </c>
      <c r="K15" s="11">
        <f t="shared" si="4"/>
        <v>349735</v>
      </c>
    </row>
    <row r="16" spans="1:11" ht="17.25" customHeight="1">
      <c r="A16" s="15" t="s">
        <v>117</v>
      </c>
      <c r="B16" s="13">
        <f>B17+B18+B19</f>
        <v>11675</v>
      </c>
      <c r="C16" s="13">
        <f aca="true" t="shared" si="5" ref="C16:J16">C17+C18+C19</f>
        <v>17005</v>
      </c>
      <c r="D16" s="13">
        <f t="shared" si="5"/>
        <v>15121</v>
      </c>
      <c r="E16" s="13">
        <f t="shared" si="5"/>
        <v>10306</v>
      </c>
      <c r="F16" s="13">
        <f t="shared" si="5"/>
        <v>14467</v>
      </c>
      <c r="G16" s="13">
        <f t="shared" si="5"/>
        <v>23061</v>
      </c>
      <c r="H16" s="13">
        <f t="shared" si="5"/>
        <v>11052</v>
      </c>
      <c r="I16" s="13">
        <f t="shared" si="5"/>
        <v>2591</v>
      </c>
      <c r="J16" s="13">
        <f t="shared" si="5"/>
        <v>5722</v>
      </c>
      <c r="K16" s="11">
        <f t="shared" si="4"/>
        <v>111000</v>
      </c>
    </row>
    <row r="17" spans="1:11" ht="17.25" customHeight="1">
      <c r="A17" s="14" t="s">
        <v>118</v>
      </c>
      <c r="B17" s="13">
        <v>4194</v>
      </c>
      <c r="C17" s="13">
        <v>6433</v>
      </c>
      <c r="D17" s="13">
        <v>5576</v>
      </c>
      <c r="E17" s="13">
        <v>4212</v>
      </c>
      <c r="F17" s="13">
        <v>5573</v>
      </c>
      <c r="G17" s="13">
        <v>9407</v>
      </c>
      <c r="H17" s="13">
        <v>4693</v>
      </c>
      <c r="I17" s="13">
        <v>1073</v>
      </c>
      <c r="J17" s="13">
        <v>2181</v>
      </c>
      <c r="K17" s="11">
        <f t="shared" si="4"/>
        <v>43342</v>
      </c>
    </row>
    <row r="18" spans="1:11" ht="17.25" customHeight="1">
      <c r="A18" s="14" t="s">
        <v>119</v>
      </c>
      <c r="B18" s="13">
        <v>418</v>
      </c>
      <c r="C18" s="13">
        <v>575</v>
      </c>
      <c r="D18" s="13">
        <v>471</v>
      </c>
      <c r="E18" s="13">
        <v>411</v>
      </c>
      <c r="F18" s="13">
        <v>546</v>
      </c>
      <c r="G18" s="13">
        <v>1098</v>
      </c>
      <c r="H18" s="13">
        <v>432</v>
      </c>
      <c r="I18" s="13">
        <v>82</v>
      </c>
      <c r="J18" s="13">
        <v>221</v>
      </c>
      <c r="K18" s="11">
        <f t="shared" si="4"/>
        <v>4254</v>
      </c>
    </row>
    <row r="19" spans="1:11" ht="17.25" customHeight="1">
      <c r="A19" s="14" t="s">
        <v>120</v>
      </c>
      <c r="B19" s="13">
        <v>7063</v>
      </c>
      <c r="C19" s="13">
        <v>9997</v>
      </c>
      <c r="D19" s="13">
        <v>9074</v>
      </c>
      <c r="E19" s="13">
        <v>5683</v>
      </c>
      <c r="F19" s="13">
        <v>8348</v>
      </c>
      <c r="G19" s="13">
        <v>12556</v>
      </c>
      <c r="H19" s="13">
        <v>5927</v>
      </c>
      <c r="I19" s="13">
        <v>1436</v>
      </c>
      <c r="J19" s="13">
        <v>3320</v>
      </c>
      <c r="K19" s="11">
        <f t="shared" si="4"/>
        <v>63404</v>
      </c>
    </row>
    <row r="20" spans="1:11" ht="17.25" customHeight="1">
      <c r="A20" s="16" t="s">
        <v>23</v>
      </c>
      <c r="B20" s="11">
        <f>+B21+B22+B23</f>
        <v>185914</v>
      </c>
      <c r="C20" s="11">
        <f aca="true" t="shared" si="6" ref="C20:J20">+C21+C22+C23</f>
        <v>232372</v>
      </c>
      <c r="D20" s="11">
        <f t="shared" si="6"/>
        <v>263595</v>
      </c>
      <c r="E20" s="11">
        <f t="shared" si="6"/>
        <v>165151</v>
      </c>
      <c r="F20" s="11">
        <f t="shared" si="6"/>
        <v>260548</v>
      </c>
      <c r="G20" s="11">
        <f t="shared" si="6"/>
        <v>473936</v>
      </c>
      <c r="H20" s="11">
        <f t="shared" si="6"/>
        <v>170047</v>
      </c>
      <c r="I20" s="11">
        <f t="shared" si="6"/>
        <v>39988</v>
      </c>
      <c r="J20" s="11">
        <f t="shared" si="6"/>
        <v>96483</v>
      </c>
      <c r="K20" s="11">
        <f t="shared" si="4"/>
        <v>1888034</v>
      </c>
    </row>
    <row r="21" spans="1:12" ht="17.25" customHeight="1">
      <c r="A21" s="12" t="s">
        <v>24</v>
      </c>
      <c r="B21" s="13">
        <v>91597</v>
      </c>
      <c r="C21" s="13">
        <v>124594</v>
      </c>
      <c r="D21" s="13">
        <v>142847</v>
      </c>
      <c r="E21" s="13">
        <v>89655</v>
      </c>
      <c r="F21" s="13">
        <v>137424</v>
      </c>
      <c r="G21" s="13">
        <v>235375</v>
      </c>
      <c r="H21" s="13">
        <v>88725</v>
      </c>
      <c r="I21" s="13">
        <v>22784</v>
      </c>
      <c r="J21" s="13">
        <v>51515</v>
      </c>
      <c r="K21" s="11">
        <f t="shared" si="4"/>
        <v>984516</v>
      </c>
      <c r="L21" s="53"/>
    </row>
    <row r="22" spans="1:12" ht="17.25" customHeight="1">
      <c r="A22" s="12" t="s">
        <v>25</v>
      </c>
      <c r="B22" s="13">
        <v>74158</v>
      </c>
      <c r="C22" s="13">
        <v>82323</v>
      </c>
      <c r="D22" s="13">
        <v>92160</v>
      </c>
      <c r="E22" s="13">
        <v>59851</v>
      </c>
      <c r="F22" s="13">
        <v>97842</v>
      </c>
      <c r="G22" s="13">
        <v>198131</v>
      </c>
      <c r="H22" s="13">
        <v>63576</v>
      </c>
      <c r="I22" s="13">
        <v>12797</v>
      </c>
      <c r="J22" s="13">
        <v>34148</v>
      </c>
      <c r="K22" s="11">
        <f t="shared" si="4"/>
        <v>714986</v>
      </c>
      <c r="L22" s="53"/>
    </row>
    <row r="23" spans="1:11" ht="17.25" customHeight="1">
      <c r="A23" s="12" t="s">
        <v>26</v>
      </c>
      <c r="B23" s="13">
        <v>20159</v>
      </c>
      <c r="C23" s="13">
        <v>25455</v>
      </c>
      <c r="D23" s="13">
        <v>28588</v>
      </c>
      <c r="E23" s="13">
        <v>15645</v>
      </c>
      <c r="F23" s="13">
        <v>25282</v>
      </c>
      <c r="G23" s="13">
        <v>40430</v>
      </c>
      <c r="H23" s="13">
        <v>17746</v>
      </c>
      <c r="I23" s="13">
        <v>4407</v>
      </c>
      <c r="J23" s="13">
        <v>10820</v>
      </c>
      <c r="K23" s="11">
        <f t="shared" si="4"/>
        <v>188532</v>
      </c>
    </row>
    <row r="24" spans="1:11" ht="17.25" customHeight="1">
      <c r="A24" s="16" t="s">
        <v>27</v>
      </c>
      <c r="B24" s="13">
        <v>47247</v>
      </c>
      <c r="C24" s="13">
        <v>77835</v>
      </c>
      <c r="D24" s="13">
        <v>94411</v>
      </c>
      <c r="E24" s="13">
        <v>55358</v>
      </c>
      <c r="F24" s="13">
        <v>65144</v>
      </c>
      <c r="G24" s="13">
        <v>79828</v>
      </c>
      <c r="H24" s="13">
        <v>38986</v>
      </c>
      <c r="I24" s="13">
        <v>16574</v>
      </c>
      <c r="J24" s="13">
        <v>40206</v>
      </c>
      <c r="K24" s="11">
        <f t="shared" si="4"/>
        <v>515589</v>
      </c>
    </row>
    <row r="25" spans="1:12" ht="17.25" customHeight="1">
      <c r="A25" s="12" t="s">
        <v>28</v>
      </c>
      <c r="B25" s="13">
        <v>30238</v>
      </c>
      <c r="C25" s="13">
        <v>49814</v>
      </c>
      <c r="D25" s="13">
        <v>60423</v>
      </c>
      <c r="E25" s="13">
        <v>35429</v>
      </c>
      <c r="F25" s="13">
        <v>41692</v>
      </c>
      <c r="G25" s="13">
        <v>51090</v>
      </c>
      <c r="H25" s="13">
        <v>24951</v>
      </c>
      <c r="I25" s="13">
        <v>10607</v>
      </c>
      <c r="J25" s="13">
        <v>25732</v>
      </c>
      <c r="K25" s="11">
        <f t="shared" si="4"/>
        <v>329976</v>
      </c>
      <c r="L25" s="53"/>
    </row>
    <row r="26" spans="1:12" ht="17.25" customHeight="1">
      <c r="A26" s="12" t="s">
        <v>29</v>
      </c>
      <c r="B26" s="13">
        <v>17009</v>
      </c>
      <c r="C26" s="13">
        <v>28021</v>
      </c>
      <c r="D26" s="13">
        <v>33988</v>
      </c>
      <c r="E26" s="13">
        <v>19929</v>
      </c>
      <c r="F26" s="13">
        <v>23452</v>
      </c>
      <c r="G26" s="13">
        <v>28738</v>
      </c>
      <c r="H26" s="13">
        <v>14035</v>
      </c>
      <c r="I26" s="13">
        <v>5967</v>
      </c>
      <c r="J26" s="13">
        <v>14474</v>
      </c>
      <c r="K26" s="11">
        <f t="shared" si="4"/>
        <v>185613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7545</v>
      </c>
      <c r="I27" s="11">
        <v>0</v>
      </c>
      <c r="J27" s="11">
        <v>0</v>
      </c>
      <c r="K27" s="11">
        <f t="shared" si="4"/>
        <v>7545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9667.07</v>
      </c>
      <c r="I35" s="19">
        <v>0</v>
      </c>
      <c r="J35" s="19">
        <v>0</v>
      </c>
      <c r="K35" s="23">
        <f>SUM(B35:J35)</f>
        <v>9667.07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1422527.29</v>
      </c>
      <c r="C47" s="22">
        <f aca="true" t="shared" si="9" ref="C47:H47">+C48+C56</f>
        <v>2219669.0300000003</v>
      </c>
      <c r="D47" s="22">
        <f t="shared" si="9"/>
        <v>2615881.14</v>
      </c>
      <c r="E47" s="22">
        <f t="shared" si="9"/>
        <v>1467486.92</v>
      </c>
      <c r="F47" s="22">
        <f t="shared" si="9"/>
        <v>1937738.1099999999</v>
      </c>
      <c r="G47" s="22">
        <f t="shared" si="9"/>
        <v>2742848.37</v>
      </c>
      <c r="H47" s="22">
        <f t="shared" si="9"/>
        <v>1475741.6500000001</v>
      </c>
      <c r="I47" s="22">
        <f>+I48+I56</f>
        <v>553500.87</v>
      </c>
      <c r="J47" s="22">
        <f>+J48+J56</f>
        <v>855539.02</v>
      </c>
      <c r="K47" s="22">
        <f>SUM(B47:J47)</f>
        <v>15290932.399999999</v>
      </c>
    </row>
    <row r="48" spans="1:11" ht="17.25" customHeight="1">
      <c r="A48" s="16" t="s">
        <v>48</v>
      </c>
      <c r="B48" s="23">
        <f>SUM(B49:B55)</f>
        <v>1405205.45</v>
      </c>
      <c r="C48" s="23">
        <f aca="true" t="shared" si="10" ref="C48:H48">SUM(C49:C55)</f>
        <v>2197295.2</v>
      </c>
      <c r="D48" s="23">
        <f t="shared" si="10"/>
        <v>2593020</v>
      </c>
      <c r="E48" s="23">
        <f t="shared" si="10"/>
        <v>1446088.51</v>
      </c>
      <c r="F48" s="23">
        <f t="shared" si="10"/>
        <v>1916798.48</v>
      </c>
      <c r="G48" s="23">
        <f t="shared" si="10"/>
        <v>2714847.93</v>
      </c>
      <c r="H48" s="23">
        <f t="shared" si="10"/>
        <v>1457495.1800000002</v>
      </c>
      <c r="I48" s="23">
        <f>SUM(I49:I55)</f>
        <v>553500.87</v>
      </c>
      <c r="J48" s="23">
        <f>SUM(J49:J55)</f>
        <v>842327.99</v>
      </c>
      <c r="K48" s="23">
        <f aca="true" t="shared" si="11" ref="K48:K56">SUM(B48:J48)</f>
        <v>15126579.61</v>
      </c>
    </row>
    <row r="49" spans="1:11" ht="17.25" customHeight="1">
      <c r="A49" s="35" t="s">
        <v>49</v>
      </c>
      <c r="B49" s="23">
        <f aca="true" t="shared" si="12" ref="B49:H49">ROUND(B30*B7,2)</f>
        <v>1405205.45</v>
      </c>
      <c r="C49" s="23">
        <f t="shared" si="12"/>
        <v>2192421.91</v>
      </c>
      <c r="D49" s="23">
        <f t="shared" si="12"/>
        <v>2593020</v>
      </c>
      <c r="E49" s="23">
        <f t="shared" si="12"/>
        <v>1446088.51</v>
      </c>
      <c r="F49" s="23">
        <f t="shared" si="12"/>
        <v>1916798.48</v>
      </c>
      <c r="G49" s="23">
        <f t="shared" si="12"/>
        <v>2714847.93</v>
      </c>
      <c r="H49" s="23">
        <f t="shared" si="12"/>
        <v>1447828.11</v>
      </c>
      <c r="I49" s="23">
        <f>ROUND(I30*I7,2)</f>
        <v>553500.87</v>
      </c>
      <c r="J49" s="23">
        <f>ROUND(J30*J7,2)</f>
        <v>842327.99</v>
      </c>
      <c r="K49" s="23">
        <f t="shared" si="11"/>
        <v>15112039.249999998</v>
      </c>
    </row>
    <row r="50" spans="1:11" ht="17.25" customHeight="1">
      <c r="A50" s="35" t="s">
        <v>50</v>
      </c>
      <c r="B50" s="19">
        <v>0</v>
      </c>
      <c r="C50" s="23">
        <f>ROUND(C31*C7,2)</f>
        <v>4873.29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4873.29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9667.07</v>
      </c>
      <c r="I53" s="32">
        <f>+I35</f>
        <v>0</v>
      </c>
      <c r="J53" s="32">
        <f>+J35</f>
        <v>0</v>
      </c>
      <c r="K53" s="23">
        <f t="shared" si="11"/>
        <v>9667.07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-212438.62</v>
      </c>
      <c r="C60" s="36">
        <f t="shared" si="13"/>
        <v>-255508.38</v>
      </c>
      <c r="D60" s="36">
        <f t="shared" si="13"/>
        <v>-427005.97</v>
      </c>
      <c r="E60" s="36">
        <f t="shared" si="13"/>
        <v>-280895.52</v>
      </c>
      <c r="F60" s="36">
        <f t="shared" si="13"/>
        <v>-233025.19</v>
      </c>
      <c r="G60" s="36">
        <f t="shared" si="13"/>
        <v>-344868.51</v>
      </c>
      <c r="H60" s="36">
        <f t="shared" si="13"/>
        <v>-232354.85</v>
      </c>
      <c r="I60" s="36">
        <f t="shared" si="13"/>
        <v>-88299.76999999999</v>
      </c>
      <c r="J60" s="36">
        <f t="shared" si="13"/>
        <v>-108652.48000000001</v>
      </c>
      <c r="K60" s="36">
        <f>SUM(B60:J60)</f>
        <v>-2183049.29</v>
      </c>
    </row>
    <row r="61" spans="1:11" ht="18.75" customHeight="1">
      <c r="A61" s="16" t="s">
        <v>82</v>
      </c>
      <c r="B61" s="36">
        <f aca="true" t="shared" si="14" ref="B61:J61">B62+B63+B64+B65+B66+B67</f>
        <v>-144033</v>
      </c>
      <c r="C61" s="36">
        <f t="shared" si="14"/>
        <v>-215766</v>
      </c>
      <c r="D61" s="36">
        <f t="shared" si="14"/>
        <v>-186822</v>
      </c>
      <c r="E61" s="36">
        <f t="shared" si="14"/>
        <v>-132162</v>
      </c>
      <c r="F61" s="36">
        <f t="shared" si="14"/>
        <v>-150957</v>
      </c>
      <c r="G61" s="36">
        <f t="shared" si="14"/>
        <v>-186810</v>
      </c>
      <c r="H61" s="36">
        <f t="shared" si="14"/>
        <v>-178656</v>
      </c>
      <c r="I61" s="36">
        <f t="shared" si="14"/>
        <v>-32421</v>
      </c>
      <c r="J61" s="36">
        <f t="shared" si="14"/>
        <v>-61776</v>
      </c>
      <c r="K61" s="36">
        <f aca="true" t="shared" si="15" ref="K61:K92">SUM(B61:J61)</f>
        <v>-1289403</v>
      </c>
    </row>
    <row r="62" spans="1:11" ht="18.75" customHeight="1">
      <c r="A62" s="12" t="s">
        <v>83</v>
      </c>
      <c r="B62" s="36">
        <f>-ROUND(B9*$D$3,2)</f>
        <v>-144033</v>
      </c>
      <c r="C62" s="36">
        <f aca="true" t="shared" si="16" ref="C62:J62">-ROUND(C9*$D$3,2)</f>
        <v>-215766</v>
      </c>
      <c r="D62" s="36">
        <f t="shared" si="16"/>
        <v>-186822</v>
      </c>
      <c r="E62" s="36">
        <f t="shared" si="16"/>
        <v>-132162</v>
      </c>
      <c r="F62" s="36">
        <f t="shared" si="16"/>
        <v>-150957</v>
      </c>
      <c r="G62" s="36">
        <f t="shared" si="16"/>
        <v>-186810</v>
      </c>
      <c r="H62" s="36">
        <f t="shared" si="16"/>
        <v>-178656</v>
      </c>
      <c r="I62" s="36">
        <f t="shared" si="16"/>
        <v>-32421</v>
      </c>
      <c r="J62" s="36">
        <f t="shared" si="16"/>
        <v>-61776</v>
      </c>
      <c r="K62" s="36">
        <f t="shared" si="15"/>
        <v>-1289403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-68405.62</v>
      </c>
      <c r="C68" s="36">
        <f t="shared" si="17"/>
        <v>-39742.380000000005</v>
      </c>
      <c r="D68" s="36">
        <f t="shared" si="17"/>
        <v>-240183.97</v>
      </c>
      <c r="E68" s="36">
        <f t="shared" si="17"/>
        <v>-148733.52000000002</v>
      </c>
      <c r="F68" s="36">
        <f t="shared" si="17"/>
        <v>-82068.19</v>
      </c>
      <c r="G68" s="36">
        <f t="shared" si="17"/>
        <v>-158058.51</v>
      </c>
      <c r="H68" s="36">
        <f t="shared" si="17"/>
        <v>-53698.85</v>
      </c>
      <c r="I68" s="36">
        <f t="shared" si="17"/>
        <v>-55878.77</v>
      </c>
      <c r="J68" s="36">
        <f t="shared" si="17"/>
        <v>-46876.48</v>
      </c>
      <c r="K68" s="36">
        <f t="shared" si="15"/>
        <v>-893646.2899999999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-52719.66</v>
      </c>
      <c r="C75" s="36">
        <v>-16808.29</v>
      </c>
      <c r="D75" s="36">
        <v>-217536.34</v>
      </c>
      <c r="E75" s="36">
        <v>-121457.84</v>
      </c>
      <c r="F75" s="36">
        <v>-60930.46</v>
      </c>
      <c r="G75" s="36">
        <v>-126429.24</v>
      </c>
      <c r="H75" s="36">
        <v>-38220.34</v>
      </c>
      <c r="I75" s="36">
        <v>-11413.13</v>
      </c>
      <c r="J75" s="36">
        <v>-20344.4</v>
      </c>
      <c r="K75" s="49">
        <f t="shared" si="15"/>
        <v>-665859.7000000001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-12180.14</v>
      </c>
      <c r="F92" s="19">
        <v>0</v>
      </c>
      <c r="G92" s="19">
        <v>0</v>
      </c>
      <c r="H92" s="19">
        <v>0</v>
      </c>
      <c r="I92" s="49">
        <v>-6974.11</v>
      </c>
      <c r="J92" s="49">
        <v>-15314.15</v>
      </c>
      <c r="K92" s="49">
        <f t="shared" si="15"/>
        <v>-34468.4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1210088.6700000002</v>
      </c>
      <c r="C97" s="24">
        <f t="shared" si="19"/>
        <v>1964160.6500000004</v>
      </c>
      <c r="D97" s="24">
        <f t="shared" si="19"/>
        <v>2188875.17</v>
      </c>
      <c r="E97" s="24">
        <f t="shared" si="19"/>
        <v>1186591.4</v>
      </c>
      <c r="F97" s="24">
        <f t="shared" si="19"/>
        <v>1704712.92</v>
      </c>
      <c r="G97" s="24">
        <f t="shared" si="19"/>
        <v>2397979.86</v>
      </c>
      <c r="H97" s="24">
        <f t="shared" si="19"/>
        <v>1243386.8</v>
      </c>
      <c r="I97" s="24">
        <f>+I98+I99</f>
        <v>465201.1</v>
      </c>
      <c r="J97" s="24">
        <f>+J98+J99</f>
        <v>746886.54</v>
      </c>
      <c r="K97" s="49">
        <f t="shared" si="18"/>
        <v>13107883.11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1192766.83</v>
      </c>
      <c r="C98" s="24">
        <f t="shared" si="20"/>
        <v>1941786.8200000003</v>
      </c>
      <c r="D98" s="24">
        <f t="shared" si="20"/>
        <v>2166014.03</v>
      </c>
      <c r="E98" s="24">
        <f t="shared" si="20"/>
        <v>1165192.99</v>
      </c>
      <c r="F98" s="24">
        <f t="shared" si="20"/>
        <v>1683773.29</v>
      </c>
      <c r="G98" s="24">
        <f t="shared" si="20"/>
        <v>2369979.42</v>
      </c>
      <c r="H98" s="24">
        <f t="shared" si="20"/>
        <v>1225140.33</v>
      </c>
      <c r="I98" s="24">
        <f t="shared" si="20"/>
        <v>465201.1</v>
      </c>
      <c r="J98" s="24">
        <f t="shared" si="20"/>
        <v>733675.51</v>
      </c>
      <c r="K98" s="49">
        <f t="shared" si="18"/>
        <v>12943530.319999998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13107883.110000003</v>
      </c>
      <c r="L105" s="55"/>
    </row>
    <row r="106" spans="1:11" ht="18.75" customHeight="1">
      <c r="A106" s="26" t="s">
        <v>78</v>
      </c>
      <c r="B106" s="27">
        <v>155126.44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155126.44</v>
      </c>
    </row>
    <row r="107" spans="1:11" ht="18.75" customHeight="1">
      <c r="A107" s="26" t="s">
        <v>79</v>
      </c>
      <c r="B107" s="27">
        <v>1054962.24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1054962.24</v>
      </c>
    </row>
    <row r="108" spans="1:11" ht="18.75" customHeight="1">
      <c r="A108" s="26" t="s">
        <v>80</v>
      </c>
      <c r="B108" s="41">
        <v>0</v>
      </c>
      <c r="C108" s="27">
        <f>+C97</f>
        <v>1964160.6500000004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1964160.6500000004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2188875.17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2188875.17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1186591.4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1186591.4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315034.76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315034.76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586490.61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586490.61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803187.55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803187.55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696354.14</v>
      </c>
      <c r="H115" s="41">
        <v>0</v>
      </c>
      <c r="I115" s="41">
        <v>0</v>
      </c>
      <c r="J115" s="41">
        <v>0</v>
      </c>
      <c r="K115" s="42">
        <f t="shared" si="22"/>
        <v>696354.14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56040.92</v>
      </c>
      <c r="H116" s="41">
        <v>0</v>
      </c>
      <c r="I116" s="41">
        <v>0</v>
      </c>
      <c r="J116" s="41">
        <v>0</v>
      </c>
      <c r="K116" s="42">
        <f t="shared" si="22"/>
        <v>56040.92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389482.4</v>
      </c>
      <c r="H117" s="41">
        <v>0</v>
      </c>
      <c r="I117" s="41">
        <v>0</v>
      </c>
      <c r="J117" s="41">
        <v>0</v>
      </c>
      <c r="K117" s="42">
        <f t="shared" si="22"/>
        <v>389482.4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333936.4</v>
      </c>
      <c r="H118" s="41">
        <v>0</v>
      </c>
      <c r="I118" s="41">
        <v>0</v>
      </c>
      <c r="J118" s="41">
        <v>0</v>
      </c>
      <c r="K118" s="42">
        <f t="shared" si="22"/>
        <v>333936.4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922166</v>
      </c>
      <c r="H119" s="41">
        <v>0</v>
      </c>
      <c r="I119" s="41">
        <v>0</v>
      </c>
      <c r="J119" s="41">
        <v>0</v>
      </c>
      <c r="K119" s="42">
        <f t="shared" si="22"/>
        <v>922166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425017.75</v>
      </c>
      <c r="I120" s="41">
        <v>0</v>
      </c>
      <c r="J120" s="41">
        <v>0</v>
      </c>
      <c r="K120" s="42">
        <f t="shared" si="22"/>
        <v>425017.75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818369.04</v>
      </c>
      <c r="I121" s="41">
        <v>0</v>
      </c>
      <c r="J121" s="41">
        <v>0</v>
      </c>
      <c r="K121" s="42">
        <f t="shared" si="22"/>
        <v>818369.04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465201.1</v>
      </c>
      <c r="J122" s="41">
        <v>0</v>
      </c>
      <c r="K122" s="42">
        <f t="shared" si="22"/>
        <v>465201.1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746886.54</v>
      </c>
      <c r="K123" s="45">
        <f t="shared" si="22"/>
        <v>746886.54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2014-11-19T20:29:10Z</dcterms:modified>
  <cp:category/>
  <cp:version/>
  <cp:contentType/>
  <cp:contentStatus/>
</cp:coreProperties>
</file>