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<sst xmlns="http://schemas.openxmlformats.org/spreadsheetml/2006/main" count="127" uniqueCount="127">
  <si>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</si>
  <si>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</si>
  <si>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</si>
  <si>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</si>
  <si>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</si>
  <si>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</si>
  <si>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</si>
  <si>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</si>
  <si>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</si>
  <si>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</si>
  <si>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</si>
  <si>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</si>
  <si>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</si>
  <si>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</si>
  <si>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</si>
  <si>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</si>
  <si>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</si>
  <si>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</si>
  <si>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</si>
  <si>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</si>
  <si>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</si>
  <si>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</si>
  <si>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</si>
  <si>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</si>
  <si>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</si>
  <si>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</si>
  <si>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</si>
  <si>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</si>
  <si>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</si>
  <si>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</si>
  <si>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</si>
  <si>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</si>
  <si>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</si>
  <si>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</si>
  <si>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</si>
  <si>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</si>
  <si>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</si>
  <si>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</si>
  <si>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</si>
  <si>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</si>
  <si>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</si>
  <si>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</si>
  <si>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</si>
  <si>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</si>
  <si>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</si>
  <si>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</si>
  <si>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</si>
  <si>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</si>
  <si>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</si>
  <si>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</si>
  <si>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</si>
  <si>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</si>
  <si>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</si>
  <si>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</si>
  <si>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</si>
  <si>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</si>
  <si>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</si>
  <si>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</si>
  <si>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</si>
  <si>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</si>
  <si>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</si>
  <si>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</si>
  <si>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</si>
  <si>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</si>
  <si>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</si>
  <si>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</si>
  <si>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</si>
  <si>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</si>
  <si>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</si>
  <si>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</si>
  <si>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</si>
  <si>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</si>
  <si>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</si>
  <si>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</si>
  <si>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</si>
  <si>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</si>
  <si>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</si>
  <si>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</si>
  <si>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</si>
  <si>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</si>
  <si>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</si>
  <si>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</si>
  <si>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</si>
  <si>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</si>
  <si>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</si>
  <si>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</si>
  <si>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</si>
  <si>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</si>
  <si>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</si>
  <si>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</si>
  <si>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</si>
  <si>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</si>
  <si>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</si>
  <si>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</si>
  <si>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</si>
  <si>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</si>
  <si>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</si>
  <si>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</si>
  <si>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</si>
  <si>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</si>
  <si>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</si>
  <si>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</si>
  <si>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</si>
  <si>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</si>
  <si>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</si>
  <si>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</si>
  <si>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</si>
  <si>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</si>
  <si>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</si>
  <si>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</si>
  <si>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</si>
  <si>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</si>
  <si>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</si>
  <si>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</si>
  <si>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</si>
  <si>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</si>
  <si>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</si>
  <si>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</si>
  <si>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</si>
  <si>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</si>
  <si>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</si>
  <si>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</si>
  <si>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</si>
  <si>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</si>
  <si>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</si>
  <si>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11/11/14 - VENCIMENTO 18/11/14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</si>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</sst>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616544</v>
      </c>
      <c r="C7" s="9">
        <f t="shared" si="0"/>
        <v>837129</v>
      </c>
      <c r="D7" s="9">
        <f t="shared" si="0"/>
        <v>873696</v>
      </c>
      <c r="E7" s="9">
        <f t="shared" si="0"/>
        <v>572281</v>
      </c>
      <c r="F7" s="9">
        <f t="shared" si="0"/>
        <v>778961</v>
      </c>
      <c r="G7" s="9">
        <f t="shared" si="0"/>
        <v>1263102</v>
      </c>
      <c r="H7" s="9">
        <f t="shared" si="0"/>
        <v>597964</v>
      </c>
      <c r="I7" s="9">
        <f t="shared" si="0"/>
        <v>132406</v>
      </c>
      <c r="J7" s="9">
        <f t="shared" si="0"/>
        <v>331344</v>
      </c>
      <c r="K7" s="9">
        <f t="shared" si="0"/>
        <v>6003427</v>
      </c>
      <c r="L7" s="53"/>
    </row>
    <row r="8" spans="1:11" ht="17.25" customHeight="1">
      <c r="A8" s="10" t="s">
        <v>121</v>
      </c>
      <c r="B8" s="11">
        <f>B9+B12+B16</f>
        <v>367196</v>
      </c>
      <c r="C8" s="11">
        <f aca="true" t="shared" si="1" ref="C8:J8">C9+C12+C16</f>
        <v>507635</v>
      </c>
      <c r="D8" s="11">
        <f t="shared" si="1"/>
        <v>495258</v>
      </c>
      <c r="E8" s="11">
        <f t="shared" si="1"/>
        <v>338698</v>
      </c>
      <c r="F8" s="11">
        <f t="shared" si="1"/>
        <v>437930</v>
      </c>
      <c r="G8" s="11">
        <f t="shared" si="1"/>
        <v>689597</v>
      </c>
      <c r="H8" s="11">
        <f t="shared" si="1"/>
        <v>368674</v>
      </c>
      <c r="I8" s="11">
        <f t="shared" si="1"/>
        <v>70927</v>
      </c>
      <c r="J8" s="11">
        <f t="shared" si="1"/>
        <v>185992</v>
      </c>
      <c r="K8" s="11">
        <f>SUM(B8:J8)</f>
        <v>3461907</v>
      </c>
    </row>
    <row r="9" spans="1:11" ht="17.25" customHeight="1">
      <c r="A9" s="15" t="s">
        <v>17</v>
      </c>
      <c r="B9" s="13">
        <f>+B10+B11</f>
        <v>49064</v>
      </c>
      <c r="C9" s="13">
        <f aca="true" t="shared" si="2" ref="C9:J9">+C10+C11</f>
        <v>72097</v>
      </c>
      <c r="D9" s="13">
        <f t="shared" si="2"/>
        <v>63012</v>
      </c>
      <c r="E9" s="13">
        <f t="shared" si="2"/>
        <v>44876</v>
      </c>
      <c r="F9" s="13">
        <f t="shared" si="2"/>
        <v>51167</v>
      </c>
      <c r="G9" s="13">
        <f t="shared" si="2"/>
        <v>63666</v>
      </c>
      <c r="H9" s="13">
        <f t="shared" si="2"/>
        <v>60665</v>
      </c>
      <c r="I9" s="13">
        <f t="shared" si="2"/>
        <v>11279</v>
      </c>
      <c r="J9" s="13">
        <f t="shared" si="2"/>
        <v>21221</v>
      </c>
      <c r="K9" s="11">
        <f>SUM(B9:J9)</f>
        <v>437047</v>
      </c>
    </row>
    <row r="10" spans="1:11" ht="17.25" customHeight="1">
      <c r="A10" s="30" t="s">
        <v>18</v>
      </c>
      <c r="B10" s="13">
        <v>49064</v>
      </c>
      <c r="C10" s="13">
        <v>72097</v>
      </c>
      <c r="D10" s="13">
        <v>63012</v>
      </c>
      <c r="E10" s="13">
        <v>44876</v>
      </c>
      <c r="F10" s="13">
        <v>51167</v>
      </c>
      <c r="G10" s="13">
        <v>63666</v>
      </c>
      <c r="H10" s="13">
        <v>60665</v>
      </c>
      <c r="I10" s="13">
        <v>11279</v>
      </c>
      <c r="J10" s="13">
        <v>21221</v>
      </c>
      <c r="K10" s="11">
        <f>SUM(B10:J10)</f>
        <v>437047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305936</v>
      </c>
      <c r="C12" s="17">
        <f t="shared" si="3"/>
        <v>417195</v>
      </c>
      <c r="D12" s="17">
        <f t="shared" si="3"/>
        <v>416601</v>
      </c>
      <c r="E12" s="17">
        <f t="shared" si="3"/>
        <v>283199</v>
      </c>
      <c r="F12" s="17">
        <f t="shared" si="3"/>
        <v>371698</v>
      </c>
      <c r="G12" s="17">
        <f t="shared" si="3"/>
        <v>602168</v>
      </c>
      <c r="H12" s="17">
        <f t="shared" si="3"/>
        <v>296425</v>
      </c>
      <c r="I12" s="17">
        <f t="shared" si="3"/>
        <v>56982</v>
      </c>
      <c r="J12" s="17">
        <f t="shared" si="3"/>
        <v>158688</v>
      </c>
      <c r="K12" s="11">
        <f aca="true" t="shared" si="4" ref="K12:K27">SUM(B12:J12)</f>
        <v>2908892</v>
      </c>
    </row>
    <row r="13" spans="1:13" ht="17.25" customHeight="1">
      <c r="A13" s="14" t="s">
        <v>20</v>
      </c>
      <c r="B13" s="13">
        <v>129543</v>
      </c>
      <c r="C13" s="13">
        <v>186784</v>
      </c>
      <c r="D13" s="13">
        <v>193547</v>
      </c>
      <c r="E13" s="13">
        <v>130341</v>
      </c>
      <c r="F13" s="13">
        <v>168496</v>
      </c>
      <c r="G13" s="13">
        <v>263867</v>
      </c>
      <c r="H13" s="13">
        <v>124699</v>
      </c>
      <c r="I13" s="13">
        <v>27934</v>
      </c>
      <c r="J13" s="13">
        <v>73361</v>
      </c>
      <c r="K13" s="11">
        <f t="shared" si="4"/>
        <v>1298572</v>
      </c>
      <c r="L13" s="53"/>
      <c r="M13" s="54"/>
    </row>
    <row r="14" spans="1:12" ht="17.25" customHeight="1">
      <c r="A14" s="14" t="s">
        <v>21</v>
      </c>
      <c r="B14" s="13">
        <v>136313</v>
      </c>
      <c r="C14" s="13">
        <v>170778</v>
      </c>
      <c r="D14" s="13">
        <v>166517</v>
      </c>
      <c r="E14" s="13">
        <v>117006</v>
      </c>
      <c r="F14" s="13">
        <v>157068</v>
      </c>
      <c r="G14" s="13">
        <v>274580</v>
      </c>
      <c r="H14" s="13">
        <v>130364</v>
      </c>
      <c r="I14" s="13">
        <v>20649</v>
      </c>
      <c r="J14" s="13">
        <v>63886</v>
      </c>
      <c r="K14" s="11">
        <f t="shared" si="4"/>
        <v>1237161</v>
      </c>
      <c r="L14" s="53"/>
    </row>
    <row r="15" spans="1:11" ht="17.25" customHeight="1">
      <c r="A15" s="14" t="s">
        <v>22</v>
      </c>
      <c r="B15" s="13">
        <v>40080</v>
      </c>
      <c r="C15" s="13">
        <v>59633</v>
      </c>
      <c r="D15" s="13">
        <v>56537</v>
      </c>
      <c r="E15" s="13">
        <v>35852</v>
      </c>
      <c r="F15" s="13">
        <v>46134</v>
      </c>
      <c r="G15" s="13">
        <v>63721</v>
      </c>
      <c r="H15" s="13">
        <v>41362</v>
      </c>
      <c r="I15" s="13">
        <v>8399</v>
      </c>
      <c r="J15" s="13">
        <v>21441</v>
      </c>
      <c r="K15" s="11">
        <f t="shared" si="4"/>
        <v>373159</v>
      </c>
    </row>
    <row r="16" spans="1:11" ht="17.25" customHeight="1">
      <c r="A16" s="15" t="s">
        <v>117</v>
      </c>
      <c r="B16" s="13">
        <f>B17+B18+B19</f>
        <v>12196</v>
      </c>
      <c r="C16" s="13">
        <f aca="true" t="shared" si="5" ref="C16:J16">C17+C18+C19</f>
        <v>18343</v>
      </c>
      <c r="D16" s="13">
        <f t="shared" si="5"/>
        <v>15645</v>
      </c>
      <c r="E16" s="13">
        <f t="shared" si="5"/>
        <v>10623</v>
      </c>
      <c r="F16" s="13">
        <f t="shared" si="5"/>
        <v>15065</v>
      </c>
      <c r="G16" s="13">
        <f t="shared" si="5"/>
        <v>23763</v>
      </c>
      <c r="H16" s="13">
        <f t="shared" si="5"/>
        <v>11584</v>
      </c>
      <c r="I16" s="13">
        <f t="shared" si="5"/>
        <v>2666</v>
      </c>
      <c r="J16" s="13">
        <f t="shared" si="5"/>
        <v>6083</v>
      </c>
      <c r="K16" s="11">
        <f t="shared" si="4"/>
        <v>115968</v>
      </c>
    </row>
    <row r="17" spans="1:11" ht="17.25" customHeight="1">
      <c r="A17" s="14" t="s">
        <v>118</v>
      </c>
      <c r="B17" s="13">
        <v>4311</v>
      </c>
      <c r="C17" s="13">
        <v>6657</v>
      </c>
      <c r="D17" s="13">
        <v>5669</v>
      </c>
      <c r="E17" s="13">
        <v>4372</v>
      </c>
      <c r="F17" s="13">
        <v>5735</v>
      </c>
      <c r="G17" s="13">
        <v>9561</v>
      </c>
      <c r="H17" s="13">
        <v>4870</v>
      </c>
      <c r="I17" s="13">
        <v>1085</v>
      </c>
      <c r="J17" s="13">
        <v>2298</v>
      </c>
      <c r="K17" s="11">
        <f t="shared" si="4"/>
        <v>44558</v>
      </c>
    </row>
    <row r="18" spans="1:11" ht="17.25" customHeight="1">
      <c r="A18" s="14" t="s">
        <v>119</v>
      </c>
      <c r="B18" s="13">
        <v>415</v>
      </c>
      <c r="C18" s="13">
        <v>614</v>
      </c>
      <c r="D18" s="13">
        <v>505</v>
      </c>
      <c r="E18" s="13">
        <v>401</v>
      </c>
      <c r="F18" s="13">
        <v>530</v>
      </c>
      <c r="G18" s="13">
        <v>1042</v>
      </c>
      <c r="H18" s="13">
        <v>396</v>
      </c>
      <c r="I18" s="13">
        <v>87</v>
      </c>
      <c r="J18" s="13">
        <v>220</v>
      </c>
      <c r="K18" s="11">
        <f t="shared" si="4"/>
        <v>4210</v>
      </c>
    </row>
    <row r="19" spans="1:11" ht="17.25" customHeight="1">
      <c r="A19" s="14" t="s">
        <v>120</v>
      </c>
      <c r="B19" s="13">
        <v>7470</v>
      </c>
      <c r="C19" s="13">
        <v>11072</v>
      </c>
      <c r="D19" s="13">
        <v>9471</v>
      </c>
      <c r="E19" s="13">
        <v>5850</v>
      </c>
      <c r="F19" s="13">
        <v>8800</v>
      </c>
      <c r="G19" s="13">
        <v>13160</v>
      </c>
      <c r="H19" s="13">
        <v>6318</v>
      </c>
      <c r="I19" s="13">
        <v>1494</v>
      </c>
      <c r="J19" s="13">
        <v>3565</v>
      </c>
      <c r="K19" s="11">
        <f t="shared" si="4"/>
        <v>67200</v>
      </c>
    </row>
    <row r="20" spans="1:11" ht="17.25" customHeight="1">
      <c r="A20" s="16" t="s">
        <v>23</v>
      </c>
      <c r="B20" s="11">
        <f>+B21+B22+B23</f>
        <v>196745</v>
      </c>
      <c r="C20" s="11">
        <f aca="true" t="shared" si="6" ref="C20:J20">+C21+C22+C23</f>
        <v>244549</v>
      </c>
      <c r="D20" s="11">
        <f t="shared" si="6"/>
        <v>277029</v>
      </c>
      <c r="E20" s="11">
        <f t="shared" si="6"/>
        <v>172996</v>
      </c>
      <c r="F20" s="11">
        <f t="shared" si="6"/>
        <v>268557</v>
      </c>
      <c r="G20" s="11">
        <f t="shared" si="6"/>
        <v>487743</v>
      </c>
      <c r="H20" s="11">
        <f t="shared" si="6"/>
        <v>177555</v>
      </c>
      <c r="I20" s="11">
        <f t="shared" si="6"/>
        <v>43256</v>
      </c>
      <c r="J20" s="11">
        <f t="shared" si="6"/>
        <v>101149</v>
      </c>
      <c r="K20" s="11">
        <f t="shared" si="4"/>
        <v>1969579</v>
      </c>
    </row>
    <row r="21" spans="1:12" ht="17.25" customHeight="1">
      <c r="A21" s="12" t="s">
        <v>24</v>
      </c>
      <c r="B21" s="13">
        <v>94779</v>
      </c>
      <c r="C21" s="13">
        <v>128757</v>
      </c>
      <c r="D21" s="13">
        <v>148247</v>
      </c>
      <c r="E21" s="13">
        <v>93013</v>
      </c>
      <c r="F21" s="13">
        <v>140402</v>
      </c>
      <c r="G21" s="13">
        <v>238963</v>
      </c>
      <c r="H21" s="13">
        <v>92363</v>
      </c>
      <c r="I21" s="13">
        <v>24318</v>
      </c>
      <c r="J21" s="13">
        <v>52476</v>
      </c>
      <c r="K21" s="11">
        <f t="shared" si="4"/>
        <v>1013318</v>
      </c>
      <c r="L21" s="53"/>
    </row>
    <row r="22" spans="1:12" ht="17.25" customHeight="1">
      <c r="A22" s="12" t="s">
        <v>25</v>
      </c>
      <c r="B22" s="13">
        <v>80407</v>
      </c>
      <c r="C22" s="13">
        <v>88238</v>
      </c>
      <c r="D22" s="13">
        <v>97981</v>
      </c>
      <c r="E22" s="13">
        <v>63349</v>
      </c>
      <c r="F22" s="13">
        <v>101786</v>
      </c>
      <c r="G22" s="13">
        <v>205978</v>
      </c>
      <c r="H22" s="13">
        <v>66385</v>
      </c>
      <c r="I22" s="13">
        <v>14030</v>
      </c>
      <c r="J22" s="13">
        <v>36905</v>
      </c>
      <c r="K22" s="11">
        <f t="shared" si="4"/>
        <v>755059</v>
      </c>
      <c r="L22" s="53"/>
    </row>
    <row r="23" spans="1:11" ht="17.25" customHeight="1">
      <c r="A23" s="12" t="s">
        <v>26</v>
      </c>
      <c r="B23" s="13">
        <v>21559</v>
      </c>
      <c r="C23" s="13">
        <v>27554</v>
      </c>
      <c r="D23" s="13">
        <v>30801</v>
      </c>
      <c r="E23" s="13">
        <v>16634</v>
      </c>
      <c r="F23" s="13">
        <v>26369</v>
      </c>
      <c r="G23" s="13">
        <v>42802</v>
      </c>
      <c r="H23" s="13">
        <v>18807</v>
      </c>
      <c r="I23" s="13">
        <v>4908</v>
      </c>
      <c r="J23" s="13">
        <v>11768</v>
      </c>
      <c r="K23" s="11">
        <f t="shared" si="4"/>
        <v>201202</v>
      </c>
    </row>
    <row r="24" spans="1:11" ht="17.25" customHeight="1">
      <c r="A24" s="16" t="s">
        <v>27</v>
      </c>
      <c r="B24" s="13">
        <v>52603</v>
      </c>
      <c r="C24" s="13">
        <v>84945</v>
      </c>
      <c r="D24" s="13">
        <v>101409</v>
      </c>
      <c r="E24" s="13">
        <v>60587</v>
      </c>
      <c r="F24" s="13">
        <v>72474</v>
      </c>
      <c r="G24" s="13">
        <v>85762</v>
      </c>
      <c r="H24" s="13">
        <v>43451</v>
      </c>
      <c r="I24" s="13">
        <v>18223</v>
      </c>
      <c r="J24" s="13">
        <v>44203</v>
      </c>
      <c r="K24" s="11">
        <f t="shared" si="4"/>
        <v>563657</v>
      </c>
    </row>
    <row r="25" spans="1:12" ht="17.25" customHeight="1">
      <c r="A25" s="12" t="s">
        <v>28</v>
      </c>
      <c r="B25" s="13">
        <v>33666</v>
      </c>
      <c r="C25" s="13">
        <v>54365</v>
      </c>
      <c r="D25" s="13">
        <v>64902</v>
      </c>
      <c r="E25" s="13">
        <v>38776</v>
      </c>
      <c r="F25" s="13">
        <v>46383</v>
      </c>
      <c r="G25" s="13">
        <v>54888</v>
      </c>
      <c r="H25" s="13">
        <v>27809</v>
      </c>
      <c r="I25" s="13">
        <v>11663</v>
      </c>
      <c r="J25" s="13">
        <v>28290</v>
      </c>
      <c r="K25" s="11">
        <f t="shared" si="4"/>
        <v>360742</v>
      </c>
      <c r="L25" s="53"/>
    </row>
    <row r="26" spans="1:12" ht="17.25" customHeight="1">
      <c r="A26" s="12" t="s">
        <v>29</v>
      </c>
      <c r="B26" s="13">
        <v>18937</v>
      </c>
      <c r="C26" s="13">
        <v>30580</v>
      </c>
      <c r="D26" s="13">
        <v>36507</v>
      </c>
      <c r="E26" s="13">
        <v>21811</v>
      </c>
      <c r="F26" s="13">
        <v>26091</v>
      </c>
      <c r="G26" s="13">
        <v>30874</v>
      </c>
      <c r="H26" s="13">
        <v>15642</v>
      </c>
      <c r="I26" s="13">
        <v>6560</v>
      </c>
      <c r="J26" s="13">
        <v>15913</v>
      </c>
      <c r="K26" s="11">
        <f t="shared" si="4"/>
        <v>202915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8284</v>
      </c>
      <c r="I27" s="11">
        <v>0</v>
      </c>
      <c r="J27" s="11">
        <v>0</v>
      </c>
      <c r="K27" s="11">
        <f t="shared" si="4"/>
        <v>8284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7801.69</v>
      </c>
      <c r="I35" s="19">
        <v>0</v>
      </c>
      <c r="J35" s="19">
        <v>0</v>
      </c>
      <c r="K35" s="23">
        <f>SUM(B35:J35)</f>
        <v>7801.69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1505474.09</v>
      </c>
      <c r="C47" s="22">
        <f aca="true" t="shared" si="9" ref="C47:H47">+C48+C56</f>
        <v>2327078.6999999997</v>
      </c>
      <c r="D47" s="22">
        <f t="shared" si="9"/>
        <v>2730881.89</v>
      </c>
      <c r="E47" s="22">
        <f t="shared" si="9"/>
        <v>1529931.13</v>
      </c>
      <c r="F47" s="22">
        <f t="shared" si="9"/>
        <v>2014300.8299999998</v>
      </c>
      <c r="G47" s="22">
        <f t="shared" si="9"/>
        <v>2808593.18</v>
      </c>
      <c r="H47" s="22">
        <f t="shared" si="9"/>
        <v>1535428.89</v>
      </c>
      <c r="I47" s="22">
        <f>+I48+I56</f>
        <v>593271.56</v>
      </c>
      <c r="J47" s="22">
        <f>+J48+J56</f>
        <v>893492.63</v>
      </c>
      <c r="K47" s="22">
        <f>SUM(B47:J47)</f>
        <v>15938452.9</v>
      </c>
    </row>
    <row r="48" spans="1:11" ht="17.25" customHeight="1">
      <c r="A48" s="16" t="s">
        <v>48</v>
      </c>
      <c r="B48" s="23">
        <f>SUM(B49:B55)</f>
        <v>1488152.25</v>
      </c>
      <c r="C48" s="23">
        <f aca="true" t="shared" si="10" ref="C48:H48">SUM(C49:C55)</f>
        <v>2304704.8699999996</v>
      </c>
      <c r="D48" s="23">
        <f t="shared" si="10"/>
        <v>2708020.75</v>
      </c>
      <c r="E48" s="23">
        <f t="shared" si="10"/>
        <v>1508532.72</v>
      </c>
      <c r="F48" s="23">
        <f t="shared" si="10"/>
        <v>1993361.2</v>
      </c>
      <c r="G48" s="23">
        <f t="shared" si="10"/>
        <v>2780592.74</v>
      </c>
      <c r="H48" s="23">
        <f t="shared" si="10"/>
        <v>1517182.42</v>
      </c>
      <c r="I48" s="23">
        <f>SUM(I49:I55)</f>
        <v>593271.56</v>
      </c>
      <c r="J48" s="23">
        <f>SUM(J49:J55)</f>
        <v>880281.6</v>
      </c>
      <c r="K48" s="23">
        <f aca="true" t="shared" si="11" ref="K48:K56">SUM(B48:J48)</f>
        <v>15774100.11</v>
      </c>
    </row>
    <row r="49" spans="1:11" ht="17.25" customHeight="1">
      <c r="A49" s="35" t="s">
        <v>49</v>
      </c>
      <c r="B49" s="23">
        <f aca="true" t="shared" si="12" ref="B49:H49">ROUND(B30*B7,2)</f>
        <v>1488152.25</v>
      </c>
      <c r="C49" s="23">
        <f t="shared" si="12"/>
        <v>2299593.36</v>
      </c>
      <c r="D49" s="23">
        <f t="shared" si="12"/>
        <v>2708020.75</v>
      </c>
      <c r="E49" s="23">
        <f t="shared" si="12"/>
        <v>1508532.72</v>
      </c>
      <c r="F49" s="23">
        <f t="shared" si="12"/>
        <v>1993361.2</v>
      </c>
      <c r="G49" s="23">
        <f t="shared" si="12"/>
        <v>2780592.74</v>
      </c>
      <c r="H49" s="23">
        <f t="shared" si="12"/>
        <v>1509380.73</v>
      </c>
      <c r="I49" s="23">
        <f>ROUND(I30*I7,2)</f>
        <v>593271.56</v>
      </c>
      <c r="J49" s="23">
        <f>ROUND(J30*J7,2)</f>
        <v>880281.6</v>
      </c>
      <c r="K49" s="23">
        <f t="shared" si="11"/>
        <v>15761186.91</v>
      </c>
    </row>
    <row r="50" spans="1:11" ht="17.25" customHeight="1">
      <c r="A50" s="35" t="s">
        <v>50</v>
      </c>
      <c r="B50" s="19">
        <v>0</v>
      </c>
      <c r="C50" s="23">
        <f>ROUND(C31*C7,2)</f>
        <v>5111.51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5111.51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7801.69</v>
      </c>
      <c r="I53" s="32">
        <f>+I35</f>
        <v>0</v>
      </c>
      <c r="J53" s="32">
        <f>+J35</f>
        <v>0</v>
      </c>
      <c r="K53" s="23">
        <f t="shared" si="11"/>
        <v>7801.69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-401097.28</v>
      </c>
      <c r="C60" s="36">
        <f t="shared" si="13"/>
        <v>-245146.94999999998</v>
      </c>
      <c r="D60" s="36">
        <f t="shared" si="13"/>
        <v>-268767.12</v>
      </c>
      <c r="E60" s="36">
        <f t="shared" si="13"/>
        <v>-376069.12</v>
      </c>
      <c r="F60" s="36">
        <f t="shared" si="13"/>
        <v>-400081.77</v>
      </c>
      <c r="G60" s="36">
        <f t="shared" si="13"/>
        <v>-390822.03</v>
      </c>
      <c r="H60" s="36">
        <f t="shared" si="13"/>
        <v>-197493.51</v>
      </c>
      <c r="I60" s="36">
        <f t="shared" si="13"/>
        <v>-78803.75</v>
      </c>
      <c r="J60" s="36">
        <f t="shared" si="13"/>
        <v>-90874.45</v>
      </c>
      <c r="K60" s="36">
        <f>SUM(B60:J60)</f>
        <v>-2449155.9800000004</v>
      </c>
    </row>
    <row r="61" spans="1:11" ht="18.75" customHeight="1">
      <c r="A61" s="16" t="s">
        <v>82</v>
      </c>
      <c r="B61" s="36">
        <f aca="true" t="shared" si="14" ref="B61:J61">B62+B63+B64+B65+B66+B67</f>
        <v>-385411.32</v>
      </c>
      <c r="C61" s="36">
        <f t="shared" si="14"/>
        <v>-222212.86</v>
      </c>
      <c r="D61" s="36">
        <f t="shared" si="14"/>
        <v>-246119.49</v>
      </c>
      <c r="E61" s="36">
        <f t="shared" si="14"/>
        <v>-348275.15</v>
      </c>
      <c r="F61" s="36">
        <f t="shared" si="14"/>
        <v>-378944.04000000004</v>
      </c>
      <c r="G61" s="36">
        <f t="shared" si="14"/>
        <v>-359192.76</v>
      </c>
      <c r="H61" s="36">
        <f t="shared" si="14"/>
        <v>-182015</v>
      </c>
      <c r="I61" s="36">
        <f t="shared" si="14"/>
        <v>-33837</v>
      </c>
      <c r="J61" s="36">
        <f t="shared" si="14"/>
        <v>-63663</v>
      </c>
      <c r="K61" s="36">
        <f aca="true" t="shared" si="15" ref="K61:K92">SUM(B61:J61)</f>
        <v>-2219670.62</v>
      </c>
    </row>
    <row r="62" spans="1:11" ht="18.75" customHeight="1">
      <c r="A62" s="12" t="s">
        <v>83</v>
      </c>
      <c r="B62" s="36">
        <f>-ROUND(B9*$D$3,2)</f>
        <v>-147192</v>
      </c>
      <c r="C62" s="36">
        <f aca="true" t="shared" si="16" ref="C62:J62">-ROUND(C9*$D$3,2)</f>
        <v>-216291</v>
      </c>
      <c r="D62" s="36">
        <f t="shared" si="16"/>
        <v>-189036</v>
      </c>
      <c r="E62" s="36">
        <f t="shared" si="16"/>
        <v>-134628</v>
      </c>
      <c r="F62" s="36">
        <f t="shared" si="16"/>
        <v>-153501</v>
      </c>
      <c r="G62" s="36">
        <f t="shared" si="16"/>
        <v>-190998</v>
      </c>
      <c r="H62" s="36">
        <f t="shared" si="16"/>
        <v>-181995</v>
      </c>
      <c r="I62" s="36">
        <f t="shared" si="16"/>
        <v>-33837</v>
      </c>
      <c r="J62" s="36">
        <f t="shared" si="16"/>
        <v>-63663</v>
      </c>
      <c r="K62" s="36">
        <f t="shared" si="15"/>
        <v>-1311141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-2001</v>
      </c>
      <c r="C64" s="36">
        <v>-192</v>
      </c>
      <c r="D64" s="36">
        <v>-510</v>
      </c>
      <c r="E64" s="36">
        <v>-1815</v>
      </c>
      <c r="F64" s="36">
        <v>-1413</v>
      </c>
      <c r="G64" s="36">
        <v>-879</v>
      </c>
      <c r="H64" s="19">
        <v>0</v>
      </c>
      <c r="I64" s="19">
        <v>0</v>
      </c>
      <c r="J64" s="19">
        <v>0</v>
      </c>
      <c r="K64" s="36">
        <f t="shared" si="15"/>
        <v>-6810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-236190.32</v>
      </c>
      <c r="C66" s="48">
        <v>-5729.86</v>
      </c>
      <c r="D66" s="48">
        <v>-56545.49</v>
      </c>
      <c r="E66" s="48">
        <v>-211804.15</v>
      </c>
      <c r="F66" s="48">
        <v>-224030.04</v>
      </c>
      <c r="G66" s="48">
        <v>-167315.76</v>
      </c>
      <c r="H66" s="48">
        <v>-20</v>
      </c>
      <c r="I66" s="19">
        <v>0</v>
      </c>
      <c r="J66" s="19">
        <v>0</v>
      </c>
      <c r="K66" s="36">
        <f t="shared" si="15"/>
        <v>-901635.62</v>
      </c>
    </row>
    <row r="67" spans="1:11" ht="18.75" customHeight="1">
      <c r="A67" s="12" t="s">
        <v>61</v>
      </c>
      <c r="B67" s="48">
        <v>-28</v>
      </c>
      <c r="C67" s="19">
        <v>0</v>
      </c>
      <c r="D67" s="48">
        <v>-28</v>
      </c>
      <c r="E67" s="48">
        <v>-28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-84</v>
      </c>
    </row>
    <row r="68" spans="1:11" ht="18.75" customHeight="1">
      <c r="A68" s="12" t="s">
        <v>87</v>
      </c>
      <c r="B68" s="36">
        <f aca="true" t="shared" si="17" ref="B68:J68">SUM(B69:B92)</f>
        <v>-15685.96</v>
      </c>
      <c r="C68" s="36">
        <f t="shared" si="17"/>
        <v>-22934.09</v>
      </c>
      <c r="D68" s="36">
        <f t="shared" si="17"/>
        <v>-22647.629999999997</v>
      </c>
      <c r="E68" s="36">
        <f t="shared" si="17"/>
        <v>-27793.97</v>
      </c>
      <c r="F68" s="36">
        <f t="shared" si="17"/>
        <v>-21137.730000000003</v>
      </c>
      <c r="G68" s="36">
        <f t="shared" si="17"/>
        <v>-31629.27</v>
      </c>
      <c r="H68" s="36">
        <f t="shared" si="17"/>
        <v>-15478.51</v>
      </c>
      <c r="I68" s="36">
        <f t="shared" si="17"/>
        <v>-44966.75</v>
      </c>
      <c r="J68" s="36">
        <f t="shared" si="17"/>
        <v>-27211.45</v>
      </c>
      <c r="K68" s="36">
        <f t="shared" si="15"/>
        <v>-229485.36000000002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-12698.43</v>
      </c>
      <c r="F92" s="19">
        <v>0</v>
      </c>
      <c r="G92" s="19">
        <v>0</v>
      </c>
      <c r="H92" s="19">
        <v>0</v>
      </c>
      <c r="I92" s="49">
        <v>-7475.22</v>
      </c>
      <c r="J92" s="49">
        <v>-15993.52</v>
      </c>
      <c r="K92" s="49">
        <f t="shared" si="15"/>
        <v>-36167.17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1104376.81</v>
      </c>
      <c r="C97" s="24">
        <f t="shared" si="19"/>
        <v>2081931.7499999998</v>
      </c>
      <c r="D97" s="24">
        <f t="shared" si="19"/>
        <v>2462114.77</v>
      </c>
      <c r="E97" s="24">
        <f t="shared" si="19"/>
        <v>1153862.0099999998</v>
      </c>
      <c r="F97" s="24">
        <f t="shared" si="19"/>
        <v>1614219.0599999998</v>
      </c>
      <c r="G97" s="24">
        <f t="shared" si="19"/>
        <v>2417771.1500000004</v>
      </c>
      <c r="H97" s="24">
        <f t="shared" si="19"/>
        <v>1337935.38</v>
      </c>
      <c r="I97" s="24">
        <f>+I98+I99</f>
        <v>514467.81000000006</v>
      </c>
      <c r="J97" s="24">
        <f>+J98+J99</f>
        <v>802618.18</v>
      </c>
      <c r="K97" s="49">
        <f t="shared" si="18"/>
        <v>13489296.92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1087054.97</v>
      </c>
      <c r="C98" s="24">
        <f t="shared" si="20"/>
        <v>2059557.9199999997</v>
      </c>
      <c r="D98" s="24">
        <f t="shared" si="20"/>
        <v>2439253.63</v>
      </c>
      <c r="E98" s="24">
        <f t="shared" si="20"/>
        <v>1132463.5999999999</v>
      </c>
      <c r="F98" s="24">
        <f t="shared" si="20"/>
        <v>1593279.43</v>
      </c>
      <c r="G98" s="24">
        <f t="shared" si="20"/>
        <v>2389770.7100000004</v>
      </c>
      <c r="H98" s="24">
        <f t="shared" si="20"/>
        <v>1319688.91</v>
      </c>
      <c r="I98" s="24">
        <f t="shared" si="20"/>
        <v>514467.81000000006</v>
      </c>
      <c r="J98" s="24">
        <f t="shared" si="20"/>
        <v>789407.15</v>
      </c>
      <c r="K98" s="49">
        <f t="shared" si="18"/>
        <v>13324944.13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13489296.909999996</v>
      </c>
      <c r="L105" s="55"/>
    </row>
    <row r="106" spans="1:11" ht="18.75" customHeight="1">
      <c r="A106" s="26" t="s">
        <v>78</v>
      </c>
      <c r="B106" s="27">
        <v>140921.94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140921.94</v>
      </c>
    </row>
    <row r="107" spans="1:11" ht="18.75" customHeight="1">
      <c r="A107" s="26" t="s">
        <v>79</v>
      </c>
      <c r="B107" s="27">
        <v>963454.87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963454.87</v>
      </c>
    </row>
    <row r="108" spans="1:11" ht="18.75" customHeight="1">
      <c r="A108" s="26" t="s">
        <v>80</v>
      </c>
      <c r="B108" s="41">
        <v>0</v>
      </c>
      <c r="C108" s="27">
        <f>+C97</f>
        <v>2081931.7499999998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2081931.7499999998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2462114.77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2462114.77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1153862.0099999998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1153862.0099999998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335098.15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335098.15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637159.31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637159.31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641961.61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641961.61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706912.77</v>
      </c>
      <c r="H115" s="41">
        <v>0</v>
      </c>
      <c r="I115" s="41">
        <v>0</v>
      </c>
      <c r="J115" s="41">
        <v>0</v>
      </c>
      <c r="K115" s="42">
        <f t="shared" si="22"/>
        <v>706912.77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56433.95</v>
      </c>
      <c r="H116" s="41">
        <v>0</v>
      </c>
      <c r="I116" s="41">
        <v>0</v>
      </c>
      <c r="J116" s="41">
        <v>0</v>
      </c>
      <c r="K116" s="42">
        <f t="shared" si="22"/>
        <v>56433.95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385222.85</v>
      </c>
      <c r="H117" s="41">
        <v>0</v>
      </c>
      <c r="I117" s="41">
        <v>0</v>
      </c>
      <c r="J117" s="41">
        <v>0</v>
      </c>
      <c r="K117" s="42">
        <f t="shared" si="22"/>
        <v>385222.85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360125.95</v>
      </c>
      <c r="H118" s="41">
        <v>0</v>
      </c>
      <c r="I118" s="41">
        <v>0</v>
      </c>
      <c r="J118" s="41">
        <v>0</v>
      </c>
      <c r="K118" s="42">
        <f t="shared" si="22"/>
        <v>360125.95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909075.62</v>
      </c>
      <c r="H119" s="41">
        <v>0</v>
      </c>
      <c r="I119" s="41">
        <v>0</v>
      </c>
      <c r="J119" s="41">
        <v>0</v>
      </c>
      <c r="K119" s="42">
        <f t="shared" si="22"/>
        <v>909075.62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481183</v>
      </c>
      <c r="I120" s="41">
        <v>0</v>
      </c>
      <c r="J120" s="41">
        <v>0</v>
      </c>
      <c r="K120" s="42">
        <f t="shared" si="22"/>
        <v>481183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856752.37</v>
      </c>
      <c r="I121" s="41">
        <v>0</v>
      </c>
      <c r="J121" s="41">
        <v>0</v>
      </c>
      <c r="K121" s="42">
        <f t="shared" si="22"/>
        <v>856752.37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514467.81</v>
      </c>
      <c r="J122" s="41">
        <v>0</v>
      </c>
      <c r="K122" s="42">
        <f t="shared" si="22"/>
        <v>514467.81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802618.18</v>
      </c>
      <c r="K123" s="45">
        <f t="shared" si="22"/>
        <v>802618.18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2014-11-17T18:25:49Z</dcterms:modified>
  <cp:category/>
  <cp:version/>
  <cp:contentType/>
  <cp:contentStatus/>
</cp:coreProperties>
</file>