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<sst xmlns="http://schemas.openxmlformats.org/spreadsheetml/2006/main" count="129" uniqueCount="129">
  <si>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</si>
  <si>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</si>
  <si>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</si>
  <si>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</si>
  <si>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</si>
  <si>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</si>
  <si>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</si>
  <si>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</si>
  <si>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</si>
  <si>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</si>
  <si>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</si>
  <si>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</si>
  <si>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</si>
  <si>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</si>
  <si>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</si>
  <si>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</si>
  <si>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</si>
  <si>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</si>
  <si>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</si>
  <si>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</si>
  <si>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</si>
  <si>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</si>
  <si>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</si>
  <si>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</si>
  <si>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</si>
  <si>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</si>
  <si>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</si>
  <si>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</si>
  <si>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</si>
  <si>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</si>
  <si>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</si>
  <si>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</si>
  <si>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</si>
  <si>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</si>
  <si>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</si>
  <si>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</si>
  <si>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</si>
  <si>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</si>
  <si>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</si>
  <si>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</si>
  <si>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</si>
  <si>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</si>
  <si>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</si>
  <si>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</si>
  <si>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</si>
  <si>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</si>
  <si>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</si>
  <si>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</si>
  <si>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</si>
  <si>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</si>
  <si>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</si>
  <si>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</si>
  <si>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</si>
  <si>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</si>
  <si>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</si>
  <si>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</si>
  <si>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</si>
  <si>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</si>
  <si>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</si>
  <si>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</si>
  <si>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</si>
  <si>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</si>
  <si>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</si>
  <si>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</si>
  <si>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</si>
  <si>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</si>
  <si>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</si>
  <si>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</si>
  <si>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</si>
  <si>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</si>
  <si>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</si>
  <si>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</si>
  <si>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</si>
  <si>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</si>
  <si>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</si>
  <si>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</si>
  <si>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</si>
  <si>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</si>
  <si>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</si>
  <si>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</si>
  <si>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</si>
  <si>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</si>
  <si>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</si>
  <si>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</si>
  <si>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</si>
  <si>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</si>
  <si>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</si>
  <si>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</si>
  <si>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</si>
  <si>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</si>
  <si>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</si>
  <si>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</si>
  <si>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</si>
  <si>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</si>
  <si>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</si>
  <si>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</si>
  <si>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</si>
  <si>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</si>
  <si>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</si>
  <si>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</si>
  <si>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</si>
  <si>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</si>
  <si>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</si>
  <si>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</si>
  <si>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</si>
  <si>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</si>
  <si>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</si>
  <si>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</si>
  <si>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</si>
  <si>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</si>
  <si>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</si>
  <si>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</si>
  <si>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</si>
  <si>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</si>
  <si>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</si>
  <si>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</si>
  <si>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</si>
  <si>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</si>
  <si>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</si>
  <si>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</si>
  <si>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</si>
  <si>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</si>
  <si>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</si>
  <si>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</si>
  <si>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</si>
  <si>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6.4. Revisão de Remuneração pelo Serviço Atende (1)</t>
  </si>
  <si>
    <t>Nota:</t>
  </si>
  <si>
    <t xml:space="preserve">    (1) - Revisão de remuneração da empresa Express - desconto parcelado.</t>
  </si>
  <si>
    <t>OPERAÇÃO 08/11/14 - VENCIMENTO 14/11/14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</si>
</sst>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353949</v>
      </c>
      <c r="C7" s="9">
        <f t="shared" si="0"/>
        <v>482762</v>
      </c>
      <c r="D7" s="9">
        <f t="shared" si="0"/>
        <v>561798</v>
      </c>
      <c r="E7" s="9">
        <f t="shared" si="0"/>
        <v>307038</v>
      </c>
      <c r="F7" s="9">
        <f t="shared" si="0"/>
        <v>458802</v>
      </c>
      <c r="G7" s="9">
        <f t="shared" si="0"/>
        <v>722696</v>
      </c>
      <c r="H7" s="9">
        <f t="shared" si="0"/>
        <v>295273</v>
      </c>
      <c r="I7" s="9">
        <f t="shared" si="0"/>
        <v>70992</v>
      </c>
      <c r="J7" s="9">
        <f t="shared" si="0"/>
        <v>207215</v>
      </c>
      <c r="K7" s="9">
        <f t="shared" si="0"/>
        <v>3460525</v>
      </c>
      <c r="L7" s="53"/>
    </row>
    <row r="8" spans="1:11" ht="17.25" customHeight="1">
      <c r="A8" s="10" t="s">
        <v>121</v>
      </c>
      <c r="B8" s="11">
        <f>B9+B12+B16</f>
        <v>213100</v>
      </c>
      <c r="C8" s="11">
        <f aca="true" t="shared" si="1" ref="C8:J8">C9+C12+C16</f>
        <v>300949</v>
      </c>
      <c r="D8" s="11">
        <f t="shared" si="1"/>
        <v>330153</v>
      </c>
      <c r="E8" s="11">
        <f t="shared" si="1"/>
        <v>186941</v>
      </c>
      <c r="F8" s="11">
        <f t="shared" si="1"/>
        <v>257117</v>
      </c>
      <c r="G8" s="11">
        <f t="shared" si="1"/>
        <v>396545</v>
      </c>
      <c r="H8" s="11">
        <f t="shared" si="1"/>
        <v>187370</v>
      </c>
      <c r="I8" s="11">
        <f t="shared" si="1"/>
        <v>39299</v>
      </c>
      <c r="J8" s="11">
        <f t="shared" si="1"/>
        <v>119813</v>
      </c>
      <c r="K8" s="11">
        <f>SUM(B8:J8)</f>
        <v>2031287</v>
      </c>
    </row>
    <row r="9" spans="1:11" ht="17.25" customHeight="1">
      <c r="A9" s="15" t="s">
        <v>17</v>
      </c>
      <c r="B9" s="13">
        <f>+B10+B11</f>
        <v>40560</v>
      </c>
      <c r="C9" s="13">
        <f aca="true" t="shared" si="2" ref="C9:J9">+C10+C11</f>
        <v>61023</v>
      </c>
      <c r="D9" s="13">
        <f t="shared" si="2"/>
        <v>61447</v>
      </c>
      <c r="E9" s="13">
        <f t="shared" si="2"/>
        <v>35514</v>
      </c>
      <c r="F9" s="13">
        <f t="shared" si="2"/>
        <v>40404</v>
      </c>
      <c r="G9" s="13">
        <f t="shared" si="2"/>
        <v>47840</v>
      </c>
      <c r="H9" s="13">
        <f t="shared" si="2"/>
        <v>40563</v>
      </c>
      <c r="I9" s="13">
        <f t="shared" si="2"/>
        <v>9251</v>
      </c>
      <c r="J9" s="13">
        <f t="shared" si="2"/>
        <v>19796</v>
      </c>
      <c r="K9" s="11">
        <f>SUM(B9:J9)</f>
        <v>356398</v>
      </c>
    </row>
    <row r="10" spans="1:11" ht="17.25" customHeight="1">
      <c r="A10" s="30" t="s">
        <v>18</v>
      </c>
      <c r="B10" s="13">
        <v>40560</v>
      </c>
      <c r="C10" s="13">
        <v>61023</v>
      </c>
      <c r="D10" s="13">
        <v>61447</v>
      </c>
      <c r="E10" s="13">
        <v>35514</v>
      </c>
      <c r="F10" s="13">
        <v>40404</v>
      </c>
      <c r="G10" s="13">
        <v>47840</v>
      </c>
      <c r="H10" s="13">
        <v>40563</v>
      </c>
      <c r="I10" s="13">
        <v>9251</v>
      </c>
      <c r="J10" s="13">
        <v>19796</v>
      </c>
      <c r="K10" s="11">
        <f>SUM(B10:J10)</f>
        <v>356398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165909</v>
      </c>
      <c r="C12" s="17">
        <f t="shared" si="3"/>
        <v>230621</v>
      </c>
      <c r="D12" s="17">
        <f t="shared" si="3"/>
        <v>259617</v>
      </c>
      <c r="E12" s="17">
        <f t="shared" si="3"/>
        <v>145989</v>
      </c>
      <c r="F12" s="17">
        <f t="shared" si="3"/>
        <v>208794</v>
      </c>
      <c r="G12" s="17">
        <f t="shared" si="3"/>
        <v>336736</v>
      </c>
      <c r="H12" s="17">
        <f t="shared" si="3"/>
        <v>141798</v>
      </c>
      <c r="I12" s="17">
        <f t="shared" si="3"/>
        <v>28805</v>
      </c>
      <c r="J12" s="17">
        <f t="shared" si="3"/>
        <v>96512</v>
      </c>
      <c r="K12" s="11">
        <f aca="true" t="shared" si="4" ref="K12:K27">SUM(B12:J12)</f>
        <v>1614781</v>
      </c>
    </row>
    <row r="13" spans="1:13" ht="17.25" customHeight="1">
      <c r="A13" s="14" t="s">
        <v>20</v>
      </c>
      <c r="B13" s="13">
        <v>74734</v>
      </c>
      <c r="C13" s="13">
        <v>110426</v>
      </c>
      <c r="D13" s="13">
        <v>127929</v>
      </c>
      <c r="E13" s="13">
        <v>71534</v>
      </c>
      <c r="F13" s="13">
        <v>98217</v>
      </c>
      <c r="G13" s="13">
        <v>150187</v>
      </c>
      <c r="H13" s="13">
        <v>62646</v>
      </c>
      <c r="I13" s="13">
        <v>15192</v>
      </c>
      <c r="J13" s="13">
        <v>47060</v>
      </c>
      <c r="K13" s="11">
        <f t="shared" si="4"/>
        <v>757925</v>
      </c>
      <c r="L13" s="53"/>
      <c r="M13" s="54"/>
    </row>
    <row r="14" spans="1:12" ht="17.25" customHeight="1">
      <c r="A14" s="14" t="s">
        <v>21</v>
      </c>
      <c r="B14" s="13">
        <v>73040</v>
      </c>
      <c r="C14" s="13">
        <v>93669</v>
      </c>
      <c r="D14" s="13">
        <v>105292</v>
      </c>
      <c r="E14" s="13">
        <v>59711</v>
      </c>
      <c r="F14" s="13">
        <v>89759</v>
      </c>
      <c r="G14" s="13">
        <v>158265</v>
      </c>
      <c r="H14" s="13">
        <v>63840</v>
      </c>
      <c r="I14" s="13">
        <v>10368</v>
      </c>
      <c r="J14" s="13">
        <v>39432</v>
      </c>
      <c r="K14" s="11">
        <f t="shared" si="4"/>
        <v>693376</v>
      </c>
      <c r="L14" s="53"/>
    </row>
    <row r="15" spans="1:11" ht="17.25" customHeight="1">
      <c r="A15" s="14" t="s">
        <v>22</v>
      </c>
      <c r="B15" s="13">
        <v>18135</v>
      </c>
      <c r="C15" s="13">
        <v>26526</v>
      </c>
      <c r="D15" s="13">
        <v>26396</v>
      </c>
      <c r="E15" s="13">
        <v>14744</v>
      </c>
      <c r="F15" s="13">
        <v>20818</v>
      </c>
      <c r="G15" s="13">
        <v>28284</v>
      </c>
      <c r="H15" s="13">
        <v>15312</v>
      </c>
      <c r="I15" s="13">
        <v>3245</v>
      </c>
      <c r="J15" s="13">
        <v>10020</v>
      </c>
      <c r="K15" s="11">
        <f t="shared" si="4"/>
        <v>163480</v>
      </c>
    </row>
    <row r="16" spans="1:11" ht="17.25" customHeight="1">
      <c r="A16" s="15" t="s">
        <v>117</v>
      </c>
      <c r="B16" s="13">
        <f>B17+B18+B19</f>
        <v>6631</v>
      </c>
      <c r="C16" s="13">
        <f aca="true" t="shared" si="5" ref="C16:J16">C17+C18+C19</f>
        <v>9305</v>
      </c>
      <c r="D16" s="13">
        <f t="shared" si="5"/>
        <v>9089</v>
      </c>
      <c r="E16" s="13">
        <f t="shared" si="5"/>
        <v>5438</v>
      </c>
      <c r="F16" s="13">
        <f t="shared" si="5"/>
        <v>7919</v>
      </c>
      <c r="G16" s="13">
        <f t="shared" si="5"/>
        <v>11969</v>
      </c>
      <c r="H16" s="13">
        <f t="shared" si="5"/>
        <v>5009</v>
      </c>
      <c r="I16" s="13">
        <f t="shared" si="5"/>
        <v>1243</v>
      </c>
      <c r="J16" s="13">
        <f t="shared" si="5"/>
        <v>3505</v>
      </c>
      <c r="K16" s="11">
        <f t="shared" si="4"/>
        <v>60108</v>
      </c>
    </row>
    <row r="17" spans="1:11" ht="17.25" customHeight="1">
      <c r="A17" s="14" t="s">
        <v>118</v>
      </c>
      <c r="B17" s="13">
        <v>2555</v>
      </c>
      <c r="C17" s="13">
        <v>3882</v>
      </c>
      <c r="D17" s="13">
        <v>3791</v>
      </c>
      <c r="E17" s="13">
        <v>2406</v>
      </c>
      <c r="F17" s="13">
        <v>3467</v>
      </c>
      <c r="G17" s="13">
        <v>5244</v>
      </c>
      <c r="H17" s="13">
        <v>2372</v>
      </c>
      <c r="I17" s="13">
        <v>562</v>
      </c>
      <c r="J17" s="13">
        <v>1474</v>
      </c>
      <c r="K17" s="11">
        <f t="shared" si="4"/>
        <v>25753</v>
      </c>
    </row>
    <row r="18" spans="1:11" ht="17.25" customHeight="1">
      <c r="A18" s="14" t="s">
        <v>119</v>
      </c>
      <c r="B18" s="13">
        <v>247</v>
      </c>
      <c r="C18" s="13">
        <v>382</v>
      </c>
      <c r="D18" s="13">
        <v>319</v>
      </c>
      <c r="E18" s="13">
        <v>259</v>
      </c>
      <c r="F18" s="13">
        <v>318</v>
      </c>
      <c r="G18" s="13">
        <v>697</v>
      </c>
      <c r="H18" s="13">
        <v>223</v>
      </c>
      <c r="I18" s="13">
        <v>37</v>
      </c>
      <c r="J18" s="13">
        <v>122</v>
      </c>
      <c r="K18" s="11">
        <f t="shared" si="4"/>
        <v>2604</v>
      </c>
    </row>
    <row r="19" spans="1:11" ht="17.25" customHeight="1">
      <c r="A19" s="14" t="s">
        <v>120</v>
      </c>
      <c r="B19" s="13">
        <v>3829</v>
      </c>
      <c r="C19" s="13">
        <v>5041</v>
      </c>
      <c r="D19" s="13">
        <v>4979</v>
      </c>
      <c r="E19" s="13">
        <v>2773</v>
      </c>
      <c r="F19" s="13">
        <v>4134</v>
      </c>
      <c r="G19" s="13">
        <v>6028</v>
      </c>
      <c r="H19" s="13">
        <v>2414</v>
      </c>
      <c r="I19" s="13">
        <v>644</v>
      </c>
      <c r="J19" s="13">
        <v>1909</v>
      </c>
      <c r="K19" s="11">
        <f t="shared" si="4"/>
        <v>31751</v>
      </c>
    </row>
    <row r="20" spans="1:11" ht="17.25" customHeight="1">
      <c r="A20" s="16" t="s">
        <v>23</v>
      </c>
      <c r="B20" s="11">
        <f>+B21+B22+B23</f>
        <v>110379</v>
      </c>
      <c r="C20" s="11">
        <f aca="true" t="shared" si="6" ref="C20:J20">+C21+C22+C23</f>
        <v>134837</v>
      </c>
      <c r="D20" s="11">
        <f t="shared" si="6"/>
        <v>170311</v>
      </c>
      <c r="E20" s="11">
        <f t="shared" si="6"/>
        <v>89568</v>
      </c>
      <c r="F20" s="11">
        <f t="shared" si="6"/>
        <v>162715</v>
      </c>
      <c r="G20" s="11">
        <f t="shared" si="6"/>
        <v>281264</v>
      </c>
      <c r="H20" s="11">
        <f t="shared" si="6"/>
        <v>85122</v>
      </c>
      <c r="I20" s="11">
        <f t="shared" si="6"/>
        <v>22054</v>
      </c>
      <c r="J20" s="11">
        <f t="shared" si="6"/>
        <v>60115</v>
      </c>
      <c r="K20" s="11">
        <f t="shared" si="4"/>
        <v>1116365</v>
      </c>
    </row>
    <row r="21" spans="1:12" ht="17.25" customHeight="1">
      <c r="A21" s="12" t="s">
        <v>24</v>
      </c>
      <c r="B21" s="13">
        <v>54759</v>
      </c>
      <c r="C21" s="13">
        <v>72794</v>
      </c>
      <c r="D21" s="13">
        <v>93476</v>
      </c>
      <c r="E21" s="13">
        <v>49576</v>
      </c>
      <c r="F21" s="13">
        <v>83148</v>
      </c>
      <c r="G21" s="13">
        <v>133529</v>
      </c>
      <c r="H21" s="13">
        <v>43317</v>
      </c>
      <c r="I21" s="13">
        <v>12951</v>
      </c>
      <c r="J21" s="13">
        <v>31822</v>
      </c>
      <c r="K21" s="11">
        <f t="shared" si="4"/>
        <v>575372</v>
      </c>
      <c r="L21" s="53"/>
    </row>
    <row r="22" spans="1:12" ht="17.25" customHeight="1">
      <c r="A22" s="12" t="s">
        <v>25</v>
      </c>
      <c r="B22" s="13">
        <v>44952</v>
      </c>
      <c r="C22" s="13">
        <v>49173</v>
      </c>
      <c r="D22" s="13">
        <v>62198</v>
      </c>
      <c r="E22" s="13">
        <v>32938</v>
      </c>
      <c r="F22" s="13">
        <v>65740</v>
      </c>
      <c r="G22" s="13">
        <v>127257</v>
      </c>
      <c r="H22" s="13">
        <v>34550</v>
      </c>
      <c r="I22" s="13">
        <v>7138</v>
      </c>
      <c r="J22" s="13">
        <v>22737</v>
      </c>
      <c r="K22" s="11">
        <f t="shared" si="4"/>
        <v>446683</v>
      </c>
      <c r="L22" s="53"/>
    </row>
    <row r="23" spans="1:11" ht="17.25" customHeight="1">
      <c r="A23" s="12" t="s">
        <v>26</v>
      </c>
      <c r="B23" s="13">
        <v>10668</v>
      </c>
      <c r="C23" s="13">
        <v>12870</v>
      </c>
      <c r="D23" s="13">
        <v>14637</v>
      </c>
      <c r="E23" s="13">
        <v>7054</v>
      </c>
      <c r="F23" s="13">
        <v>13827</v>
      </c>
      <c r="G23" s="13">
        <v>20478</v>
      </c>
      <c r="H23" s="13">
        <v>7255</v>
      </c>
      <c r="I23" s="13">
        <v>1965</v>
      </c>
      <c r="J23" s="13">
        <v>5556</v>
      </c>
      <c r="K23" s="11">
        <f t="shared" si="4"/>
        <v>94310</v>
      </c>
    </row>
    <row r="24" spans="1:11" ht="17.25" customHeight="1">
      <c r="A24" s="16" t="s">
        <v>27</v>
      </c>
      <c r="B24" s="13">
        <v>30470</v>
      </c>
      <c r="C24" s="13">
        <v>46976</v>
      </c>
      <c r="D24" s="13">
        <v>61334</v>
      </c>
      <c r="E24" s="13">
        <v>30529</v>
      </c>
      <c r="F24" s="13">
        <v>38970</v>
      </c>
      <c r="G24" s="13">
        <v>44887</v>
      </c>
      <c r="H24" s="13">
        <v>20271</v>
      </c>
      <c r="I24" s="13">
        <v>9639</v>
      </c>
      <c r="J24" s="13">
        <v>27287</v>
      </c>
      <c r="K24" s="11">
        <f t="shared" si="4"/>
        <v>310363</v>
      </c>
    </row>
    <row r="25" spans="1:12" ht="17.25" customHeight="1">
      <c r="A25" s="12" t="s">
        <v>28</v>
      </c>
      <c r="B25" s="13">
        <v>19501</v>
      </c>
      <c r="C25" s="13">
        <v>30065</v>
      </c>
      <c r="D25" s="13">
        <v>39254</v>
      </c>
      <c r="E25" s="13">
        <v>19539</v>
      </c>
      <c r="F25" s="13">
        <v>24941</v>
      </c>
      <c r="G25" s="13">
        <v>28728</v>
      </c>
      <c r="H25" s="13">
        <v>12973</v>
      </c>
      <c r="I25" s="13">
        <v>6169</v>
      </c>
      <c r="J25" s="13">
        <v>17464</v>
      </c>
      <c r="K25" s="11">
        <f t="shared" si="4"/>
        <v>198634</v>
      </c>
      <c r="L25" s="53"/>
    </row>
    <row r="26" spans="1:12" ht="17.25" customHeight="1">
      <c r="A26" s="12" t="s">
        <v>29</v>
      </c>
      <c r="B26" s="13">
        <v>10969</v>
      </c>
      <c r="C26" s="13">
        <v>16911</v>
      </c>
      <c r="D26" s="13">
        <v>22080</v>
      </c>
      <c r="E26" s="13">
        <v>10990</v>
      </c>
      <c r="F26" s="13">
        <v>14029</v>
      </c>
      <c r="G26" s="13">
        <v>16159</v>
      </c>
      <c r="H26" s="13">
        <v>7298</v>
      </c>
      <c r="I26" s="13">
        <v>3470</v>
      </c>
      <c r="J26" s="13">
        <v>9823</v>
      </c>
      <c r="K26" s="11">
        <f t="shared" si="4"/>
        <v>111729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2510</v>
      </c>
      <c r="I27" s="11">
        <v>0</v>
      </c>
      <c r="J27" s="11">
        <v>0</v>
      </c>
      <c r="K27" s="11">
        <f t="shared" si="4"/>
        <v>2510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22376.42</v>
      </c>
      <c r="I35" s="19">
        <v>0</v>
      </c>
      <c r="J35" s="19">
        <v>0</v>
      </c>
      <c r="K35" s="23">
        <f>SUM(B35:J35)</f>
        <v>22376.42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871648.5399999999</v>
      </c>
      <c r="C47" s="22">
        <f aca="true" t="shared" si="9" ref="C47:H47">+C48+C56</f>
        <v>1351468.78</v>
      </c>
      <c r="D47" s="22">
        <f t="shared" si="9"/>
        <v>1764154.0399999998</v>
      </c>
      <c r="E47" s="22">
        <f t="shared" si="9"/>
        <v>830750.5800000001</v>
      </c>
      <c r="F47" s="22">
        <f t="shared" si="9"/>
        <v>1195013.95</v>
      </c>
      <c r="G47" s="22">
        <f t="shared" si="9"/>
        <v>1618943.41</v>
      </c>
      <c r="H47" s="22">
        <f t="shared" si="9"/>
        <v>785951</v>
      </c>
      <c r="I47" s="22">
        <f>+I48+I56</f>
        <v>318093.85</v>
      </c>
      <c r="J47" s="22">
        <f>+J48+J56</f>
        <v>563719.12</v>
      </c>
      <c r="K47" s="22">
        <f>SUM(B47:J47)</f>
        <v>9299743.27</v>
      </c>
    </row>
    <row r="48" spans="1:11" ht="17.25" customHeight="1">
      <c r="A48" s="16" t="s">
        <v>48</v>
      </c>
      <c r="B48" s="23">
        <f>SUM(B49:B55)</f>
        <v>854326.7</v>
      </c>
      <c r="C48" s="23">
        <f aca="true" t="shared" si="10" ref="C48:H48">SUM(C49:C55)</f>
        <v>1329094.95</v>
      </c>
      <c r="D48" s="23">
        <f t="shared" si="10"/>
        <v>1741292.9</v>
      </c>
      <c r="E48" s="23">
        <f t="shared" si="10"/>
        <v>809352.17</v>
      </c>
      <c r="F48" s="23">
        <f t="shared" si="10"/>
        <v>1174074.32</v>
      </c>
      <c r="G48" s="23">
        <f t="shared" si="10"/>
        <v>1590942.97</v>
      </c>
      <c r="H48" s="23">
        <f t="shared" si="10"/>
        <v>767704.53</v>
      </c>
      <c r="I48" s="23">
        <f>SUM(I49:I55)</f>
        <v>318093.85</v>
      </c>
      <c r="J48" s="23">
        <f>SUM(J49:J55)</f>
        <v>550508.09</v>
      </c>
      <c r="K48" s="23">
        <f aca="true" t="shared" si="11" ref="K48:K56">SUM(B48:J48)</f>
        <v>9135390.48</v>
      </c>
    </row>
    <row r="49" spans="1:11" ht="17.25" customHeight="1">
      <c r="A49" s="35" t="s">
        <v>49</v>
      </c>
      <c r="B49" s="23">
        <f aca="true" t="shared" si="12" ref="B49:H49">ROUND(B30*B7,2)</f>
        <v>854326.7</v>
      </c>
      <c r="C49" s="23">
        <f t="shared" si="12"/>
        <v>1326147.21</v>
      </c>
      <c r="D49" s="23">
        <f t="shared" si="12"/>
        <v>1741292.9</v>
      </c>
      <c r="E49" s="23">
        <f t="shared" si="12"/>
        <v>809352.17</v>
      </c>
      <c r="F49" s="23">
        <f t="shared" si="12"/>
        <v>1174074.32</v>
      </c>
      <c r="G49" s="23">
        <f t="shared" si="12"/>
        <v>1590942.97</v>
      </c>
      <c r="H49" s="23">
        <f t="shared" si="12"/>
        <v>745328.11</v>
      </c>
      <c r="I49" s="23">
        <f>ROUND(I30*I7,2)</f>
        <v>318093.85</v>
      </c>
      <c r="J49" s="23">
        <f>ROUND(J30*J7,2)</f>
        <v>550508.09</v>
      </c>
      <c r="K49" s="23">
        <f t="shared" si="11"/>
        <v>9110066.32</v>
      </c>
    </row>
    <row r="50" spans="1:11" ht="17.25" customHeight="1">
      <c r="A50" s="35" t="s">
        <v>50</v>
      </c>
      <c r="B50" s="19">
        <v>0</v>
      </c>
      <c r="C50" s="23">
        <f>ROUND(C31*C7,2)</f>
        <v>2947.74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2947.74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22376.42</v>
      </c>
      <c r="I53" s="32">
        <f>+I35</f>
        <v>0</v>
      </c>
      <c r="J53" s="32">
        <f>+J35</f>
        <v>0</v>
      </c>
      <c r="K53" s="23">
        <f t="shared" si="11"/>
        <v>22376.42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-121680</v>
      </c>
      <c r="C60" s="36">
        <f t="shared" si="13"/>
        <v>-183232.13</v>
      </c>
      <c r="D60" s="36">
        <f t="shared" si="13"/>
        <v>-185462.33</v>
      </c>
      <c r="E60" s="36">
        <f t="shared" si="13"/>
        <v>-113437.23</v>
      </c>
      <c r="F60" s="36">
        <f t="shared" si="13"/>
        <v>-121605.33</v>
      </c>
      <c r="G60" s="36">
        <f t="shared" si="13"/>
        <v>-143538</v>
      </c>
      <c r="H60" s="36">
        <f t="shared" si="13"/>
        <v>-121689</v>
      </c>
      <c r="I60" s="36">
        <f t="shared" si="13"/>
        <v>-33811.1</v>
      </c>
      <c r="J60" s="36">
        <f t="shared" si="13"/>
        <v>-70476.93000000001</v>
      </c>
      <c r="K60" s="36">
        <f>SUM(B60:J60)</f>
        <v>-1094932.0499999998</v>
      </c>
    </row>
    <row r="61" spans="1:11" ht="18.75" customHeight="1">
      <c r="A61" s="16" t="s">
        <v>82</v>
      </c>
      <c r="B61" s="36">
        <f aca="true" t="shared" si="14" ref="B61:J61">B62+B63+B64+B65+B66+B67</f>
        <v>-121680</v>
      </c>
      <c r="C61" s="36">
        <f t="shared" si="14"/>
        <v>-183069</v>
      </c>
      <c r="D61" s="36">
        <f t="shared" si="14"/>
        <v>-184341</v>
      </c>
      <c r="E61" s="36">
        <f t="shared" si="14"/>
        <v>-106542</v>
      </c>
      <c r="F61" s="36">
        <f t="shared" si="14"/>
        <v>-121212</v>
      </c>
      <c r="G61" s="36">
        <f t="shared" si="14"/>
        <v>-143520</v>
      </c>
      <c r="H61" s="36">
        <f t="shared" si="14"/>
        <v>-121689</v>
      </c>
      <c r="I61" s="36">
        <f t="shared" si="14"/>
        <v>-27753</v>
      </c>
      <c r="J61" s="36">
        <f t="shared" si="14"/>
        <v>-59388</v>
      </c>
      <c r="K61" s="36">
        <f aca="true" t="shared" si="15" ref="K61:K92">SUM(B61:J61)</f>
        <v>-1069194</v>
      </c>
    </row>
    <row r="62" spans="1:11" ht="18.75" customHeight="1">
      <c r="A62" s="12" t="s">
        <v>83</v>
      </c>
      <c r="B62" s="36">
        <f>-ROUND(B9*$D$3,2)</f>
        <v>-121680</v>
      </c>
      <c r="C62" s="36">
        <f aca="true" t="shared" si="16" ref="C62:J62">-ROUND(C9*$D$3,2)</f>
        <v>-183069</v>
      </c>
      <c r="D62" s="36">
        <f t="shared" si="16"/>
        <v>-184341</v>
      </c>
      <c r="E62" s="36">
        <f t="shared" si="16"/>
        <v>-106542</v>
      </c>
      <c r="F62" s="36">
        <f t="shared" si="16"/>
        <v>-121212</v>
      </c>
      <c r="G62" s="36">
        <f t="shared" si="16"/>
        <v>-143520</v>
      </c>
      <c r="H62" s="36">
        <f t="shared" si="16"/>
        <v>-121689</v>
      </c>
      <c r="I62" s="36">
        <f t="shared" si="16"/>
        <v>-27753</v>
      </c>
      <c r="J62" s="36">
        <f t="shared" si="16"/>
        <v>-59388</v>
      </c>
      <c r="K62" s="36">
        <f t="shared" si="15"/>
        <v>-1069194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-6895.23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-6058.1</v>
      </c>
      <c r="J68" s="36">
        <f t="shared" si="17"/>
        <v>-10090.57</v>
      </c>
      <c r="K68" s="36">
        <f t="shared" si="15"/>
        <v>-24739.690000000002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-6895.23</v>
      </c>
      <c r="F92" s="19">
        <v>0</v>
      </c>
      <c r="G92" s="19">
        <v>0</v>
      </c>
      <c r="H92" s="19">
        <v>0</v>
      </c>
      <c r="I92" s="49">
        <v>-4007.98</v>
      </c>
      <c r="J92" s="49">
        <v>-10090.57</v>
      </c>
      <c r="K92" s="49">
        <f t="shared" si="15"/>
        <v>-20993.78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749968.5399999999</v>
      </c>
      <c r="C97" s="24">
        <f t="shared" si="19"/>
        <v>1168236.6500000001</v>
      </c>
      <c r="D97" s="24">
        <f t="shared" si="19"/>
        <v>1578691.7099999997</v>
      </c>
      <c r="E97" s="24">
        <f t="shared" si="19"/>
        <v>717313.3500000001</v>
      </c>
      <c r="F97" s="24">
        <f t="shared" si="19"/>
        <v>1073408.6199999999</v>
      </c>
      <c r="G97" s="24">
        <f t="shared" si="19"/>
        <v>1475405.41</v>
      </c>
      <c r="H97" s="24">
        <f t="shared" si="19"/>
        <v>664262</v>
      </c>
      <c r="I97" s="24">
        <f>+I98+I99</f>
        <v>284282.75</v>
      </c>
      <c r="J97" s="24">
        <f>+J98+J99</f>
        <v>493242.18999999994</v>
      </c>
      <c r="K97" s="49">
        <f t="shared" si="18"/>
        <v>8204811.220000001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732646.7</v>
      </c>
      <c r="C98" s="24">
        <f t="shared" si="20"/>
        <v>1145862.82</v>
      </c>
      <c r="D98" s="24">
        <f t="shared" si="20"/>
        <v>1555830.5699999998</v>
      </c>
      <c r="E98" s="24">
        <f t="shared" si="20"/>
        <v>695914.9400000001</v>
      </c>
      <c r="F98" s="24">
        <f t="shared" si="20"/>
        <v>1052468.99</v>
      </c>
      <c r="G98" s="24">
        <f t="shared" si="20"/>
        <v>1447404.97</v>
      </c>
      <c r="H98" s="24">
        <f t="shared" si="20"/>
        <v>646015.53</v>
      </c>
      <c r="I98" s="24">
        <f t="shared" si="20"/>
        <v>284282.75</v>
      </c>
      <c r="J98" s="24">
        <f t="shared" si="20"/>
        <v>481029.51999999996</v>
      </c>
      <c r="K98" s="49">
        <f t="shared" si="18"/>
        <v>8041456.789999999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12212.67</v>
      </c>
      <c r="K99" s="49">
        <f t="shared" si="18"/>
        <v>163354.43000000002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8204811.210000002</v>
      </c>
      <c r="L105" s="55"/>
    </row>
    <row r="106" spans="1:11" ht="18.75" customHeight="1">
      <c r="A106" s="26" t="s">
        <v>78</v>
      </c>
      <c r="B106" s="27">
        <v>96651.89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96651.89</v>
      </c>
    </row>
    <row r="107" spans="1:11" ht="18.75" customHeight="1">
      <c r="A107" s="26" t="s">
        <v>79</v>
      </c>
      <c r="B107" s="27">
        <v>653316.65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653316.65</v>
      </c>
    </row>
    <row r="108" spans="1:11" ht="18.75" customHeight="1">
      <c r="A108" s="26" t="s">
        <v>80</v>
      </c>
      <c r="B108" s="41">
        <v>0</v>
      </c>
      <c r="C108" s="27">
        <f>+C97</f>
        <v>1168236.6500000001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1168236.6500000001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1578691.7099999997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1578691.7099999997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717313.3500000001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717313.3500000001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201295.62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201295.62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378920.32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378920.32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493192.67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493192.67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447802.49</v>
      </c>
      <c r="H115" s="41">
        <v>0</v>
      </c>
      <c r="I115" s="41">
        <v>0</v>
      </c>
      <c r="J115" s="41">
        <v>0</v>
      </c>
      <c r="K115" s="42">
        <f t="shared" si="22"/>
        <v>447802.49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37589.44</v>
      </c>
      <c r="H116" s="41">
        <v>0</v>
      </c>
      <c r="I116" s="41">
        <v>0</v>
      </c>
      <c r="J116" s="41">
        <v>0</v>
      </c>
      <c r="K116" s="42">
        <f t="shared" si="22"/>
        <v>37589.44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239805.96</v>
      </c>
      <c r="H117" s="41">
        <v>0</v>
      </c>
      <c r="I117" s="41">
        <v>0</v>
      </c>
      <c r="J117" s="41">
        <v>0</v>
      </c>
      <c r="K117" s="42">
        <f t="shared" si="22"/>
        <v>239805.96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188028.44</v>
      </c>
      <c r="H118" s="41">
        <v>0</v>
      </c>
      <c r="I118" s="41">
        <v>0</v>
      </c>
      <c r="J118" s="41">
        <v>0</v>
      </c>
      <c r="K118" s="42">
        <f t="shared" si="22"/>
        <v>188028.44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562179.09</v>
      </c>
      <c r="H119" s="41">
        <v>0</v>
      </c>
      <c r="I119" s="41">
        <v>0</v>
      </c>
      <c r="J119" s="41">
        <v>0</v>
      </c>
      <c r="K119" s="42">
        <f t="shared" si="22"/>
        <v>562179.09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225624.9</v>
      </c>
      <c r="I120" s="41">
        <v>0</v>
      </c>
      <c r="J120" s="41">
        <v>0</v>
      </c>
      <c r="K120" s="42">
        <f t="shared" si="22"/>
        <v>225624.9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438637.09</v>
      </c>
      <c r="I121" s="41">
        <v>0</v>
      </c>
      <c r="J121" s="41">
        <v>0</v>
      </c>
      <c r="K121" s="42">
        <f t="shared" si="22"/>
        <v>438637.09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284282.75</v>
      </c>
      <c r="J122" s="41">
        <v>0</v>
      </c>
      <c r="K122" s="42">
        <f t="shared" si="22"/>
        <v>284282.75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493242.19</v>
      </c>
      <c r="K123" s="45">
        <f t="shared" si="22"/>
        <v>493242.19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2014-11-13T18:24:28Z</dcterms:modified>
  <cp:category/>
  <cp:version/>
  <cp:contentType/>
  <cp:contentStatus/>
</cp:coreProperties>
</file>