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externalReferences>
    <externalReference r:id="rId4"/>
  </externalReference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<sst xmlns="http://schemas.openxmlformats.org/spreadsheetml/2006/main" count="130" uniqueCount="130">
  <si>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</si>
  <si>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</si>
  <si>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</si>
  <si>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</si>
  <si>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</si>
  <si>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</si>
  <si>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</si>
  <si>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</si>
  <si>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</si>
  <si>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</si>
  <si>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</si>
  <si>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</si>
  <si>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</si>
  <si>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</si>
  <si>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</si>
  <si>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</si>
  <si>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</si>
  <si>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</si>
  <si>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</si>
  <si>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</si>
  <si>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</si>
  <si>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</si>
  <si>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</si>
  <si>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</si>
  <si>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</si>
  <si>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</si>
  <si>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</si>
  <si>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</si>
  <si>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</si>
  <si>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</si>
  <si>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</si>
  <si>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</si>
  <si>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</si>
  <si>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</si>
  <si>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</si>
  <si>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</si>
  <si>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</si>
  <si>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</si>
  <si>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</si>
  <si>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</si>
  <si>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</si>
  <si>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</si>
  <si>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</si>
  <si>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</si>
  <si>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</si>
  <si>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</si>
  <si>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</si>
  <si>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</si>
  <si>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</si>
  <si>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</si>
  <si>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</si>
  <si>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</si>
  <si>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</si>
  <si>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</si>
  <si>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</si>
  <si>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</si>
  <si>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</si>
  <si>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</si>
  <si>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</si>
  <si>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</si>
  <si>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</si>
  <si>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</si>
  <si>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</si>
  <si>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</si>
  <si>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</si>
  <si>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</si>
  <si>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</si>
  <si>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</si>
  <si>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</si>
  <si>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</si>
  <si>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</si>
  <si>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</si>
  <si>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</si>
  <si>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</si>
  <si>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</si>
  <si>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</si>
  <si>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</si>
  <si>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</si>
  <si>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</si>
  <si>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</si>
  <si>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</si>
  <si>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</si>
  <si>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</si>
  <si>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</si>
  <si>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</si>
  <si>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</si>
  <si>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</si>
  <si>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</si>
  <si>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</si>
  <si>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</si>
  <si>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</si>
  <si>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</si>
  <si>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</si>
  <si>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</si>
  <si>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</si>
  <si>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</si>
  <si>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</si>
  <si>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</si>
  <si>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</si>
  <si>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</si>
  <si>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</si>
  <si>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</si>
  <si>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</si>
  <si>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</si>
  <si>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</si>
  <si>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</si>
  <si>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</si>
  <si>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</si>
  <si>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</si>
  <si>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</si>
  <si>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</si>
  <si>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</si>
  <si>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</si>
  <si>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</si>
  <si>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</si>
  <si>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</si>
  <si>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</si>
  <si>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</si>
  <si>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</si>
  <si>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</si>
  <si>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</si>
  <si>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</si>
  <si>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</si>
  <si>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</si>
  <si>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07/11/14 - VENCIMENTO 14/11/14</t>
  </si>
  <si>
    <t>6.3. Revisão de Remuneração pelo Transporte Coletivo  (1)</t>
  </si>
  <si>
    <t>6.4. Revisão de Remuneração pelo Serviço Atende (2)</t>
  </si>
  <si>
    <t xml:space="preserve">    (2) - Revisão de remuneração da empresa Express - desconto parcelado.</t>
  </si>
  <si>
    <t>Notas</t>
  </si>
  <si>
    <t xml:space="preserve">    (1) - Ajuste da demanda de referência.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</si>
</sst>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&#199;&#195;O\PROJE&#199;&#195;O%20CONTRATO%20DE%20CONCESS&#195;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TO 141114"/>
      <sheetName val="PAGTO 131114"/>
      <sheetName val="PAGTO 121114"/>
      <sheetName val="PAGTO 111114"/>
      <sheetName val="PAGTO 101114"/>
      <sheetName val="PAGTO 071114"/>
      <sheetName val="PAGTO 061114"/>
      <sheetName val="PAGTO 051114"/>
      <sheetName val="PAGTO 041114"/>
      <sheetName val="PAGTO 031114"/>
      <sheetName val="PAGTO 311014"/>
      <sheetName val="PAGTO 301014"/>
      <sheetName val="PAGTO 291014"/>
      <sheetName val="PAGTO 281014"/>
      <sheetName val="PAGTO 271014"/>
      <sheetName val="PAGTO 241014"/>
      <sheetName val="PAGTO 231014"/>
      <sheetName val="PAGTO 221014"/>
      <sheetName val="PAGTO 211014"/>
      <sheetName val="PAGTO 201014"/>
      <sheetName val="PAGTO 171014"/>
      <sheetName val="PAGTO 161014"/>
      <sheetName val="PAGTO 151014"/>
      <sheetName val="PAGTO 141014"/>
      <sheetName val="PAGTO 131014"/>
      <sheetName val="PAGTO 101014"/>
      <sheetName val="PAGTO 091014"/>
      <sheetName val="PAGTO 081014"/>
      <sheetName val="PAGTO 071014"/>
      <sheetName val="PAGTO 061014"/>
      <sheetName val="PAGTO 031014"/>
      <sheetName val="PAGTO 021014"/>
      <sheetName val="PAGTO 011014"/>
      <sheetName val="PAGTO 300914"/>
      <sheetName val="PAGTO 290914"/>
      <sheetName val="PAGTO 260914"/>
      <sheetName val="PAGTO 250914"/>
      <sheetName val="PAGTO 240914"/>
      <sheetName val="PAGTO 230914"/>
      <sheetName val="PAGTO 220914"/>
      <sheetName val="PAGTO 190914"/>
      <sheetName val="PAGTO 180914"/>
      <sheetName val="PAGTO 170914"/>
      <sheetName val="PAGTO 160914"/>
      <sheetName val="PAGTO 150914"/>
      <sheetName val="PAGTO 120914"/>
      <sheetName val="PAGTO 110914"/>
      <sheetName val="PAGTO 100914"/>
      <sheetName val="PAGTO 090914"/>
      <sheetName val="PAGTO 080914"/>
      <sheetName val="PAGTO 050914"/>
      <sheetName val="PAGTO 040914"/>
      <sheetName val="PAGTO 030914"/>
      <sheetName val="PAGTO 020914"/>
      <sheetName val="PAGTO 010914"/>
      <sheetName val="PAGTO 290814"/>
      <sheetName val="PAGTO 280814"/>
      <sheetName val="PAGTO 270814"/>
      <sheetName val="PAGTO 260814"/>
      <sheetName val="PAGTO 250814"/>
      <sheetName val="PAGTO 220814"/>
      <sheetName val="PAGTO 210814"/>
      <sheetName val="PAGTO 200814"/>
      <sheetName val="PAGTO 190814"/>
      <sheetName val="PAGTO 180814"/>
      <sheetName val="PAGTO 150814"/>
      <sheetName val="PAGTO 140814"/>
      <sheetName val="PAGTO 130814"/>
      <sheetName val="PAGTO 120814"/>
      <sheetName val="PAGTO 110814"/>
      <sheetName val="PAGTO 080814"/>
      <sheetName val="PAGTO 070814"/>
      <sheetName val="PAGTO 060814"/>
      <sheetName val="PAGTO 050814"/>
      <sheetName val="PAGTO 050814 SEM DESC"/>
      <sheetName val="PAGTO 040814"/>
      <sheetName val="PAGTO 010814"/>
      <sheetName val="PAGTO 310714"/>
      <sheetName val="PAGTO 300714"/>
      <sheetName val="PAGTO 290714"/>
      <sheetName val="PAGTO 280714"/>
      <sheetName val="PAGTO 250714"/>
      <sheetName val="PAGTO 240714"/>
      <sheetName val="PAGTO 230714"/>
      <sheetName val="PAGTO 220714"/>
      <sheetName val="PAGTO 210714"/>
      <sheetName val="PAGTO 180714"/>
      <sheetName val="PAGTO 180714 est"/>
      <sheetName val="EST"/>
      <sheetName val="PAGTO 170714"/>
      <sheetName val="PAGTO 160714"/>
      <sheetName val="PAGTO 150714"/>
      <sheetName val="estimativa"/>
      <sheetName val="PAGTO 140714"/>
      <sheetName val="PAGTO 110714"/>
      <sheetName val="PAGTO 100714"/>
      <sheetName val="PAGTO 080714"/>
      <sheetName val="PAGTO 070714"/>
      <sheetName val="PAGTO 070714 SEM DESC"/>
      <sheetName val="PAGTO 040714"/>
      <sheetName val="PAGTO 030714"/>
      <sheetName val="PAGTO 020714"/>
      <sheetName val="PAGTO 010714"/>
      <sheetName val="PAGTO 300614"/>
      <sheetName val="PAGTO 270614"/>
      <sheetName val="PAGTO 260614"/>
      <sheetName val="PAGTO 250614"/>
      <sheetName val="PAGTO 240614"/>
      <sheetName val="PAGTO 230614"/>
      <sheetName val="PAGTO 200614"/>
      <sheetName val="PAGTO 180614"/>
      <sheetName val="PAGTO 170614"/>
      <sheetName val="PAGTO 160614"/>
      <sheetName val="PAGTO 130614"/>
      <sheetName val="PAGTO 110614"/>
      <sheetName val="PAGTO 100614"/>
      <sheetName val="PAGTO 090614"/>
      <sheetName val="PAGTO 060614"/>
      <sheetName val="PAGTO 050614"/>
      <sheetName val="PAGTO 050614 SEM DESC"/>
      <sheetName val="PAGTO 040614"/>
      <sheetName val="PAGTO 030614"/>
      <sheetName val="PAGTO 020614"/>
      <sheetName val="PAGTO 300514"/>
      <sheetName val="PAGTO 290514"/>
      <sheetName val="PAGTO 280514"/>
      <sheetName val="PAGTO 270514"/>
      <sheetName val="PAGTO 260514"/>
      <sheetName val="PAGTO 230514"/>
      <sheetName val="PAGTO 220514"/>
      <sheetName val="PAGTO 210514"/>
      <sheetName val="PAGTO 200514"/>
      <sheetName val="PAGTO 190514"/>
      <sheetName val="PAGTO 160514"/>
      <sheetName val="PAGTO 150514"/>
      <sheetName val="PAGTO 140514"/>
      <sheetName val="PAGTO 130514"/>
      <sheetName val="PAGTO 120514"/>
      <sheetName val="PAGTO 090514"/>
      <sheetName val="PAGTO 080514"/>
      <sheetName val="PAGTO 070514"/>
      <sheetName val="PAGTO 060514"/>
      <sheetName val="PAGTO 050514"/>
      <sheetName val="PAGTO 050514 sem desc"/>
      <sheetName val="PAGTO 020514"/>
      <sheetName val="PAGTO 300414"/>
      <sheetName val="PAGTO 290414"/>
      <sheetName val="PAGTO 280414"/>
      <sheetName val="PAGTO 250414"/>
      <sheetName val="PAGTO 240414"/>
      <sheetName val="PAGTO 230414"/>
      <sheetName val="PAGTO 220414"/>
      <sheetName val="PAGTO 170414"/>
      <sheetName val="PAGTO 160414"/>
      <sheetName val="PAGTO 150414"/>
      <sheetName val="PAGTO 140414"/>
      <sheetName val="PAGTO 110414"/>
      <sheetName val="PAGTO 100414"/>
      <sheetName val="PAGTO 090414"/>
      <sheetName val="PAGTO 080414"/>
      <sheetName val="PAGTO 070414"/>
      <sheetName val="PAGTO 070414 SEM DESC"/>
      <sheetName val="PAGTO 040414"/>
      <sheetName val="PAGTO 030414"/>
      <sheetName val="PAGTO 020414"/>
      <sheetName val="PAGTO 010414"/>
      <sheetName val="PAGTO 310314"/>
      <sheetName val="PAGTO 280314"/>
      <sheetName val="PAGTO 270314"/>
      <sheetName val="PAGTO 260314"/>
      <sheetName val="PAGTO 250314"/>
      <sheetName val="PAGTO 240314"/>
      <sheetName val="PAGTO 210314"/>
      <sheetName val="PAGTO 200314"/>
      <sheetName val="PAGTO 190314"/>
      <sheetName val="PAGTO 180314"/>
      <sheetName val="PAGTO 170314"/>
      <sheetName val="PAGTO 140314"/>
      <sheetName val="PAGTO 130314"/>
      <sheetName val="PAGTO 120314"/>
      <sheetName val="PAGTO 110314"/>
      <sheetName val="PAGTO 100314"/>
      <sheetName val="PAGTO 070314"/>
      <sheetName val="PAGTO 060314"/>
      <sheetName val="PAGTO 050314"/>
      <sheetName val="PAGTO 050314 SEM DESC"/>
      <sheetName val="PAGTO 280214"/>
      <sheetName val="PAGTO 270214"/>
      <sheetName val="PAGTO 260214"/>
      <sheetName val="PAGTO 250214"/>
      <sheetName val="PAGTO 240214"/>
      <sheetName val="PAGTO 210214"/>
      <sheetName val="PAGTO 200214"/>
      <sheetName val="PAGTO 190214"/>
      <sheetName val="PAGTO 180214"/>
      <sheetName val="PAGTO 170214"/>
      <sheetName val="PAGTO 140214"/>
      <sheetName val="PAGTO 130214"/>
      <sheetName val="PAGTO 120214"/>
      <sheetName val="PAGTO 110214"/>
      <sheetName val="PAGTO 100214"/>
      <sheetName val="PAGTO 070214"/>
      <sheetName val="PAGTO 060214"/>
      <sheetName val="PAGTO 050214"/>
      <sheetName val="PAGTO 050214 SEM DESC"/>
      <sheetName val="PAGTO 040214"/>
      <sheetName val="PAGTO 030214"/>
      <sheetName val="PAGTO 310114"/>
      <sheetName val="PAGTO 300114"/>
      <sheetName val="PAGTO 290114"/>
      <sheetName val="PAGTO 280114"/>
      <sheetName val="PAGTO 270114"/>
      <sheetName val="PAGTO 240114"/>
      <sheetName val="PAGTO 230114"/>
      <sheetName val="PAGTO 220114"/>
      <sheetName val="PAGTO 210114"/>
      <sheetName val="PAGTO 200114"/>
      <sheetName val="PAGTO 170114"/>
      <sheetName val="PAGTO 160114"/>
      <sheetName val="PAGTO 150114"/>
      <sheetName val="PAGTO 140114"/>
      <sheetName val="PAGTO 130114"/>
      <sheetName val="PAGTO 100114"/>
      <sheetName val="PAGTO 090114"/>
      <sheetName val="PAGTO 080114"/>
      <sheetName val="PAGTO 070114"/>
      <sheetName val="PAGTO 060114"/>
      <sheetName val="PAGTO 060114 SEM DESC"/>
      <sheetName val="PAGTO 030114"/>
      <sheetName val="PAGTO 020114"/>
      <sheetName val="PAGTO 301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B8" sqref="B8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607158</v>
      </c>
      <c r="C7" s="9">
        <f t="shared" si="0"/>
        <v>831537</v>
      </c>
      <c r="D7" s="9">
        <f t="shared" si="0"/>
        <v>871440</v>
      </c>
      <c r="E7" s="9">
        <f t="shared" si="0"/>
        <v>569874</v>
      </c>
      <c r="F7" s="9">
        <f t="shared" si="0"/>
        <v>790026</v>
      </c>
      <c r="G7" s="9">
        <f t="shared" si="0"/>
        <v>1256476</v>
      </c>
      <c r="H7" s="9">
        <f t="shared" si="0"/>
        <v>586875</v>
      </c>
      <c r="I7" s="9">
        <f t="shared" si="0"/>
        <v>129335</v>
      </c>
      <c r="J7" s="9">
        <f t="shared" si="0"/>
        <v>333648</v>
      </c>
      <c r="K7" s="9">
        <f t="shared" si="0"/>
        <v>5976369</v>
      </c>
      <c r="L7" s="53"/>
    </row>
    <row r="8" spans="1:11" ht="17.25" customHeight="1">
      <c r="A8" s="10" t="s">
        <v>120</v>
      </c>
      <c r="B8" s="11">
        <f>B9+B12+B16</f>
        <v>364077</v>
      </c>
      <c r="C8" s="11">
        <f aca="true" t="shared" si="1" ref="C8:J8">C9+C12+C16</f>
        <v>504486</v>
      </c>
      <c r="D8" s="11">
        <f t="shared" si="1"/>
        <v>495522</v>
      </c>
      <c r="E8" s="11">
        <f t="shared" si="1"/>
        <v>339408</v>
      </c>
      <c r="F8" s="11">
        <f t="shared" si="1"/>
        <v>444995</v>
      </c>
      <c r="G8" s="11">
        <f t="shared" si="1"/>
        <v>691817</v>
      </c>
      <c r="H8" s="11">
        <f t="shared" si="1"/>
        <v>364437</v>
      </c>
      <c r="I8" s="11">
        <f t="shared" si="1"/>
        <v>69235</v>
      </c>
      <c r="J8" s="11">
        <f t="shared" si="1"/>
        <v>188261</v>
      </c>
      <c r="K8" s="11">
        <f>SUM(B8:J8)</f>
        <v>3462238</v>
      </c>
    </row>
    <row r="9" spans="1:11" ht="17.25" customHeight="1">
      <c r="A9" s="15" t="s">
        <v>17</v>
      </c>
      <c r="B9" s="13">
        <f>+B10+B11</f>
        <v>54006</v>
      </c>
      <c r="C9" s="13">
        <f aca="true" t="shared" si="2" ref="C9:J9">+C10+C11</f>
        <v>78980</v>
      </c>
      <c r="D9" s="13">
        <f t="shared" si="2"/>
        <v>70582</v>
      </c>
      <c r="E9" s="13">
        <f t="shared" si="2"/>
        <v>49425</v>
      </c>
      <c r="F9" s="13">
        <f t="shared" si="2"/>
        <v>58608</v>
      </c>
      <c r="G9" s="13">
        <f t="shared" si="2"/>
        <v>70946</v>
      </c>
      <c r="H9" s="13">
        <f t="shared" si="2"/>
        <v>64120</v>
      </c>
      <c r="I9" s="13">
        <f t="shared" si="2"/>
        <v>11867</v>
      </c>
      <c r="J9" s="13">
        <f t="shared" si="2"/>
        <v>24481</v>
      </c>
      <c r="K9" s="11">
        <f>SUM(B9:J9)</f>
        <v>483015</v>
      </c>
    </row>
    <row r="10" spans="1:11" ht="17.25" customHeight="1">
      <c r="A10" s="30" t="s">
        <v>18</v>
      </c>
      <c r="B10" s="13">
        <v>54006</v>
      </c>
      <c r="C10" s="13">
        <v>78980</v>
      </c>
      <c r="D10" s="13">
        <v>70582</v>
      </c>
      <c r="E10" s="13">
        <v>49425</v>
      </c>
      <c r="F10" s="13">
        <v>58608</v>
      </c>
      <c r="G10" s="13">
        <v>70946</v>
      </c>
      <c r="H10" s="13">
        <v>64120</v>
      </c>
      <c r="I10" s="13">
        <v>11867</v>
      </c>
      <c r="J10" s="13">
        <v>24481</v>
      </c>
      <c r="K10" s="11">
        <f>SUM(B10:J10)</f>
        <v>483015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298369</v>
      </c>
      <c r="C12" s="17">
        <f t="shared" si="3"/>
        <v>408698</v>
      </c>
      <c r="D12" s="17">
        <f t="shared" si="3"/>
        <v>410042</v>
      </c>
      <c r="E12" s="17">
        <f t="shared" si="3"/>
        <v>279581</v>
      </c>
      <c r="F12" s="17">
        <f t="shared" si="3"/>
        <v>371898</v>
      </c>
      <c r="G12" s="17">
        <f t="shared" si="3"/>
        <v>598193</v>
      </c>
      <c r="H12" s="17">
        <f t="shared" si="3"/>
        <v>289242</v>
      </c>
      <c r="I12" s="17">
        <f t="shared" si="3"/>
        <v>54762</v>
      </c>
      <c r="J12" s="17">
        <f t="shared" si="3"/>
        <v>157955</v>
      </c>
      <c r="K12" s="11">
        <f aca="true" t="shared" si="4" ref="K12:K27">SUM(B12:J12)</f>
        <v>2868740</v>
      </c>
    </row>
    <row r="13" spans="1:13" ht="17.25" customHeight="1">
      <c r="A13" s="14" t="s">
        <v>20</v>
      </c>
      <c r="B13" s="13">
        <v>126982</v>
      </c>
      <c r="C13" s="13">
        <v>184154</v>
      </c>
      <c r="D13" s="13">
        <v>191093</v>
      </c>
      <c r="E13" s="13">
        <v>128670</v>
      </c>
      <c r="F13" s="13">
        <v>169895</v>
      </c>
      <c r="G13" s="13">
        <v>263680</v>
      </c>
      <c r="H13" s="13">
        <v>122047</v>
      </c>
      <c r="I13" s="13">
        <v>26933</v>
      </c>
      <c r="J13" s="13">
        <v>73718</v>
      </c>
      <c r="K13" s="11">
        <f t="shared" si="4"/>
        <v>1287172</v>
      </c>
      <c r="L13" s="53"/>
      <c r="M13" s="54"/>
    </row>
    <row r="14" spans="1:12" ht="17.25" customHeight="1">
      <c r="A14" s="14" t="s">
        <v>21</v>
      </c>
      <c r="B14" s="13">
        <v>133746</v>
      </c>
      <c r="C14" s="13">
        <v>168347</v>
      </c>
      <c r="D14" s="13">
        <v>166060</v>
      </c>
      <c r="E14" s="13">
        <v>116829</v>
      </c>
      <c r="F14" s="13">
        <v>157806</v>
      </c>
      <c r="G14" s="13">
        <v>274314</v>
      </c>
      <c r="H14" s="13">
        <v>128450</v>
      </c>
      <c r="I14" s="13">
        <v>20000</v>
      </c>
      <c r="J14" s="13">
        <v>63882</v>
      </c>
      <c r="K14" s="11">
        <f t="shared" si="4"/>
        <v>1229434</v>
      </c>
      <c r="L14" s="53"/>
    </row>
    <row r="15" spans="1:11" ht="17.25" customHeight="1">
      <c r="A15" s="14" t="s">
        <v>22</v>
      </c>
      <c r="B15" s="13">
        <v>37641</v>
      </c>
      <c r="C15" s="13">
        <v>56197</v>
      </c>
      <c r="D15" s="13">
        <v>52889</v>
      </c>
      <c r="E15" s="13">
        <v>34082</v>
      </c>
      <c r="F15" s="13">
        <v>44197</v>
      </c>
      <c r="G15" s="13">
        <v>60199</v>
      </c>
      <c r="H15" s="13">
        <v>38745</v>
      </c>
      <c r="I15" s="13">
        <v>7829</v>
      </c>
      <c r="J15" s="13">
        <v>20355</v>
      </c>
      <c r="K15" s="11">
        <f t="shared" si="4"/>
        <v>352134</v>
      </c>
    </row>
    <row r="16" spans="1:11" ht="17.25" customHeight="1">
      <c r="A16" s="15" t="s">
        <v>116</v>
      </c>
      <c r="B16" s="13">
        <f>B17+B18+B19</f>
        <v>11702</v>
      </c>
      <c r="C16" s="13">
        <f aca="true" t="shared" si="5" ref="C16:J16">C17+C18+C19</f>
        <v>16808</v>
      </c>
      <c r="D16" s="13">
        <f t="shared" si="5"/>
        <v>14898</v>
      </c>
      <c r="E16" s="13">
        <f t="shared" si="5"/>
        <v>10402</v>
      </c>
      <c r="F16" s="13">
        <f t="shared" si="5"/>
        <v>14489</v>
      </c>
      <c r="G16" s="13">
        <f t="shared" si="5"/>
        <v>22678</v>
      </c>
      <c r="H16" s="13">
        <f t="shared" si="5"/>
        <v>11075</v>
      </c>
      <c r="I16" s="13">
        <f t="shared" si="5"/>
        <v>2606</v>
      </c>
      <c r="J16" s="13">
        <f t="shared" si="5"/>
        <v>5825</v>
      </c>
      <c r="K16" s="11">
        <f t="shared" si="4"/>
        <v>110483</v>
      </c>
    </row>
    <row r="17" spans="1:11" ht="17.25" customHeight="1">
      <c r="A17" s="14" t="s">
        <v>117</v>
      </c>
      <c r="B17" s="13">
        <v>4273</v>
      </c>
      <c r="C17" s="13">
        <v>6223</v>
      </c>
      <c r="D17" s="13">
        <v>5632</v>
      </c>
      <c r="E17" s="13">
        <v>4358</v>
      </c>
      <c r="F17" s="13">
        <v>5640</v>
      </c>
      <c r="G17" s="13">
        <v>9183</v>
      </c>
      <c r="H17" s="13">
        <v>4677</v>
      </c>
      <c r="I17" s="13">
        <v>1080</v>
      </c>
      <c r="J17" s="13">
        <v>2158</v>
      </c>
      <c r="K17" s="11">
        <f t="shared" si="4"/>
        <v>43224</v>
      </c>
    </row>
    <row r="18" spans="1:11" ht="17.25" customHeight="1">
      <c r="A18" s="14" t="s">
        <v>118</v>
      </c>
      <c r="B18" s="13">
        <v>431</v>
      </c>
      <c r="C18" s="13">
        <v>608</v>
      </c>
      <c r="D18" s="13">
        <v>479</v>
      </c>
      <c r="E18" s="13">
        <v>429</v>
      </c>
      <c r="F18" s="13">
        <v>528</v>
      </c>
      <c r="G18" s="13">
        <v>1075</v>
      </c>
      <c r="H18" s="13">
        <v>441</v>
      </c>
      <c r="I18" s="13">
        <v>103</v>
      </c>
      <c r="J18" s="13">
        <v>209</v>
      </c>
      <c r="K18" s="11">
        <f t="shared" si="4"/>
        <v>4303</v>
      </c>
    </row>
    <row r="19" spans="1:11" ht="17.25" customHeight="1">
      <c r="A19" s="14" t="s">
        <v>119</v>
      </c>
      <c r="B19" s="13">
        <v>6998</v>
      </c>
      <c r="C19" s="13">
        <v>9977</v>
      </c>
      <c r="D19" s="13">
        <v>8787</v>
      </c>
      <c r="E19" s="13">
        <v>5615</v>
      </c>
      <c r="F19" s="13">
        <v>8321</v>
      </c>
      <c r="G19" s="13">
        <v>12420</v>
      </c>
      <c r="H19" s="13">
        <v>5957</v>
      </c>
      <c r="I19" s="13">
        <v>1423</v>
      </c>
      <c r="J19" s="13">
        <v>3458</v>
      </c>
      <c r="K19" s="11">
        <f t="shared" si="4"/>
        <v>62956</v>
      </c>
    </row>
    <row r="20" spans="1:11" ht="17.25" customHeight="1">
      <c r="A20" s="16" t="s">
        <v>23</v>
      </c>
      <c r="B20" s="11">
        <f>+B21+B22+B23</f>
        <v>190398</v>
      </c>
      <c r="C20" s="11">
        <f aca="true" t="shared" si="6" ref="C20:J20">+C21+C22+C23</f>
        <v>241746</v>
      </c>
      <c r="D20" s="11">
        <f t="shared" si="6"/>
        <v>270881</v>
      </c>
      <c r="E20" s="11">
        <f t="shared" si="6"/>
        <v>169897</v>
      </c>
      <c r="F20" s="11">
        <f t="shared" si="6"/>
        <v>271399</v>
      </c>
      <c r="G20" s="11">
        <f t="shared" si="6"/>
        <v>479135</v>
      </c>
      <c r="H20" s="11">
        <f t="shared" si="6"/>
        <v>173082</v>
      </c>
      <c r="I20" s="11">
        <f t="shared" si="6"/>
        <v>41682</v>
      </c>
      <c r="J20" s="11">
        <f t="shared" si="6"/>
        <v>100046</v>
      </c>
      <c r="K20" s="11">
        <f t="shared" si="4"/>
        <v>1938266</v>
      </c>
    </row>
    <row r="21" spans="1:12" ht="17.25" customHeight="1">
      <c r="A21" s="12" t="s">
        <v>24</v>
      </c>
      <c r="B21" s="13">
        <v>92470</v>
      </c>
      <c r="C21" s="13">
        <v>127880</v>
      </c>
      <c r="D21" s="13">
        <v>145487</v>
      </c>
      <c r="E21" s="13">
        <v>91100</v>
      </c>
      <c r="F21" s="13">
        <v>142752</v>
      </c>
      <c r="G21" s="13">
        <v>237311</v>
      </c>
      <c r="H21" s="13">
        <v>89573</v>
      </c>
      <c r="I21" s="13">
        <v>23634</v>
      </c>
      <c r="J21" s="13">
        <v>52840</v>
      </c>
      <c r="K21" s="11">
        <f t="shared" si="4"/>
        <v>1003047</v>
      </c>
      <c r="L21" s="53"/>
    </row>
    <row r="22" spans="1:12" ht="17.25" customHeight="1">
      <c r="A22" s="12" t="s">
        <v>25</v>
      </c>
      <c r="B22" s="13">
        <v>77544</v>
      </c>
      <c r="C22" s="13">
        <v>87887</v>
      </c>
      <c r="D22" s="13">
        <v>96861</v>
      </c>
      <c r="E22" s="13">
        <v>63019</v>
      </c>
      <c r="F22" s="13">
        <v>102767</v>
      </c>
      <c r="G22" s="13">
        <v>201759</v>
      </c>
      <c r="H22" s="13">
        <v>66037</v>
      </c>
      <c r="I22" s="13">
        <v>13658</v>
      </c>
      <c r="J22" s="13">
        <v>36299</v>
      </c>
      <c r="K22" s="11">
        <f t="shared" si="4"/>
        <v>745831</v>
      </c>
      <c r="L22" s="53"/>
    </row>
    <row r="23" spans="1:11" ht="17.25" customHeight="1">
      <c r="A23" s="12" t="s">
        <v>26</v>
      </c>
      <c r="B23" s="13">
        <v>20384</v>
      </c>
      <c r="C23" s="13">
        <v>25979</v>
      </c>
      <c r="D23" s="13">
        <v>28533</v>
      </c>
      <c r="E23" s="13">
        <v>15778</v>
      </c>
      <c r="F23" s="13">
        <v>25880</v>
      </c>
      <c r="G23" s="13">
        <v>40065</v>
      </c>
      <c r="H23" s="13">
        <v>17472</v>
      </c>
      <c r="I23" s="13">
        <v>4390</v>
      </c>
      <c r="J23" s="13">
        <v>10907</v>
      </c>
      <c r="K23" s="11">
        <f t="shared" si="4"/>
        <v>189388</v>
      </c>
    </row>
    <row r="24" spans="1:11" ht="17.25" customHeight="1">
      <c r="A24" s="16" t="s">
        <v>27</v>
      </c>
      <c r="B24" s="13">
        <v>52683</v>
      </c>
      <c r="C24" s="13">
        <v>85305</v>
      </c>
      <c r="D24" s="13">
        <v>105037</v>
      </c>
      <c r="E24" s="13">
        <v>60569</v>
      </c>
      <c r="F24" s="13">
        <v>73632</v>
      </c>
      <c r="G24" s="13">
        <v>85524</v>
      </c>
      <c r="H24" s="13">
        <v>41807</v>
      </c>
      <c r="I24" s="13">
        <v>18418</v>
      </c>
      <c r="J24" s="13">
        <v>45341</v>
      </c>
      <c r="K24" s="11">
        <f t="shared" si="4"/>
        <v>568316</v>
      </c>
    </row>
    <row r="25" spans="1:12" ht="17.25" customHeight="1">
      <c r="A25" s="12" t="s">
        <v>28</v>
      </c>
      <c r="B25" s="13">
        <v>33717</v>
      </c>
      <c r="C25" s="13">
        <v>54595</v>
      </c>
      <c r="D25" s="13">
        <v>67224</v>
      </c>
      <c r="E25" s="13">
        <v>38764</v>
      </c>
      <c r="F25" s="13">
        <v>47124</v>
      </c>
      <c r="G25" s="13">
        <v>54735</v>
      </c>
      <c r="H25" s="13">
        <v>26756</v>
      </c>
      <c r="I25" s="13">
        <v>11788</v>
      </c>
      <c r="J25" s="13">
        <v>29018</v>
      </c>
      <c r="K25" s="11">
        <f t="shared" si="4"/>
        <v>363721</v>
      </c>
      <c r="L25" s="53"/>
    </row>
    <row r="26" spans="1:12" ht="17.25" customHeight="1">
      <c r="A26" s="12" t="s">
        <v>29</v>
      </c>
      <c r="B26" s="13">
        <v>18966</v>
      </c>
      <c r="C26" s="13">
        <v>30710</v>
      </c>
      <c r="D26" s="13">
        <v>37813</v>
      </c>
      <c r="E26" s="13">
        <v>21805</v>
      </c>
      <c r="F26" s="13">
        <v>26508</v>
      </c>
      <c r="G26" s="13">
        <v>30789</v>
      </c>
      <c r="H26" s="13">
        <v>15051</v>
      </c>
      <c r="I26" s="13">
        <v>6630</v>
      </c>
      <c r="J26" s="13">
        <v>16323</v>
      </c>
      <c r="K26" s="11">
        <f t="shared" si="4"/>
        <v>204595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7549</v>
      </c>
      <c r="I27" s="11">
        <v>0</v>
      </c>
      <c r="J27" s="11">
        <v>0</v>
      </c>
      <c r="K27" s="11">
        <f t="shared" si="4"/>
        <v>7549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3.0995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9656.97</v>
      </c>
      <c r="I35" s="19">
        <v>0</v>
      </c>
      <c r="J35" s="19">
        <v>0</v>
      </c>
      <c r="K35" s="23">
        <f>SUM(B35:J35)</f>
        <v>9656.97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1482819.1</v>
      </c>
      <c r="C47" s="22">
        <f aca="true" t="shared" si="9" ref="C47:H47">+C48+C56</f>
        <v>2311683.33</v>
      </c>
      <c r="D47" s="22">
        <f t="shared" si="9"/>
        <v>2723889.42</v>
      </c>
      <c r="E47" s="22">
        <f t="shared" si="9"/>
        <v>1523586.27</v>
      </c>
      <c r="F47" s="22">
        <f t="shared" si="9"/>
        <v>2042616.16</v>
      </c>
      <c r="G47" s="22">
        <f t="shared" si="9"/>
        <v>2794006.71</v>
      </c>
      <c r="H47" s="22">
        <f t="shared" si="9"/>
        <v>1509293.3199999998</v>
      </c>
      <c r="I47" s="22">
        <f>+I48+I56</f>
        <v>579511.33</v>
      </c>
      <c r="J47" s="22">
        <f>+J48+J56</f>
        <v>899613.67</v>
      </c>
      <c r="K47" s="22">
        <f>SUM(B47:J47)</f>
        <v>15867019.309999999</v>
      </c>
    </row>
    <row r="48" spans="1:11" ht="17.25" customHeight="1">
      <c r="A48" s="16" t="s">
        <v>48</v>
      </c>
      <c r="B48" s="23">
        <f>SUM(B49:B55)</f>
        <v>1465497.26</v>
      </c>
      <c r="C48" s="23">
        <f aca="true" t="shared" si="10" ref="C48:H48">SUM(C49:C55)</f>
        <v>2289309.5</v>
      </c>
      <c r="D48" s="23">
        <f t="shared" si="10"/>
        <v>2701028.28</v>
      </c>
      <c r="E48" s="23">
        <f t="shared" si="10"/>
        <v>1502187.86</v>
      </c>
      <c r="F48" s="23">
        <f t="shared" si="10"/>
        <v>2021676.53</v>
      </c>
      <c r="G48" s="23">
        <f t="shared" si="10"/>
        <v>2766006.27</v>
      </c>
      <c r="H48" s="23">
        <f t="shared" si="10"/>
        <v>1491046.8499999999</v>
      </c>
      <c r="I48" s="23">
        <f>SUM(I49:I55)</f>
        <v>579511.33</v>
      </c>
      <c r="J48" s="23">
        <f>SUM(J49:J55)</f>
        <v>886402.64</v>
      </c>
      <c r="K48" s="23">
        <f aca="true" t="shared" si="11" ref="K48:K56">SUM(B48:J48)</f>
        <v>15702666.52</v>
      </c>
    </row>
    <row r="49" spans="1:11" ht="17.25" customHeight="1">
      <c r="A49" s="35" t="s">
        <v>49</v>
      </c>
      <c r="B49" s="23">
        <f aca="true" t="shared" si="12" ref="B49:H49">ROUND(B30*B7,2)</f>
        <v>1465497.26</v>
      </c>
      <c r="C49" s="23">
        <f t="shared" si="12"/>
        <v>2284232.14</v>
      </c>
      <c r="D49" s="23">
        <f t="shared" si="12"/>
        <v>2701028.28</v>
      </c>
      <c r="E49" s="23">
        <f t="shared" si="12"/>
        <v>1502187.86</v>
      </c>
      <c r="F49" s="23">
        <f t="shared" si="12"/>
        <v>2021676.53</v>
      </c>
      <c r="G49" s="23">
        <f t="shared" si="12"/>
        <v>2766006.27</v>
      </c>
      <c r="H49" s="23">
        <f t="shared" si="12"/>
        <v>1481389.88</v>
      </c>
      <c r="I49" s="23">
        <f>ROUND(I30*I7,2)</f>
        <v>579511.33</v>
      </c>
      <c r="J49" s="23">
        <f>ROUND(J30*J7,2)</f>
        <v>886402.64</v>
      </c>
      <c r="K49" s="23">
        <f t="shared" si="11"/>
        <v>15687932.19</v>
      </c>
    </row>
    <row r="50" spans="1:11" ht="17.25" customHeight="1">
      <c r="A50" s="35" t="s">
        <v>50</v>
      </c>
      <c r="B50" s="19">
        <v>0</v>
      </c>
      <c r="C50" s="23">
        <f>ROUND(C31*C7,2)</f>
        <v>5077.36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5077.36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9656.97</v>
      </c>
      <c r="I53" s="32">
        <f>+I35</f>
        <v>0</v>
      </c>
      <c r="J53" s="32">
        <f>+J35</f>
        <v>0</v>
      </c>
      <c r="K53" s="23">
        <f t="shared" si="11"/>
        <v>9656.97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17321.84</v>
      </c>
      <c r="C56" s="37">
        <v>22373.83</v>
      </c>
      <c r="D56" s="37">
        <v>22861.14</v>
      </c>
      <c r="E56" s="37">
        <v>21398.41</v>
      </c>
      <c r="F56" s="37">
        <v>20939.63</v>
      </c>
      <c r="G56" s="37">
        <v>28000.44</v>
      </c>
      <c r="H56" s="37">
        <v>18246.47</v>
      </c>
      <c r="I56" s="19">
        <v>0</v>
      </c>
      <c r="J56" s="37">
        <v>13211.03</v>
      </c>
      <c r="K56" s="37">
        <f t="shared" si="11"/>
        <v>164352.79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-244953.83</v>
      </c>
      <c r="C60" s="36">
        <f t="shared" si="13"/>
        <v>-280350.47</v>
      </c>
      <c r="D60" s="36">
        <f t="shared" si="13"/>
        <v>-1060609.29</v>
      </c>
      <c r="E60" s="36">
        <f t="shared" si="13"/>
        <v>-281020.5</v>
      </c>
      <c r="F60" s="36">
        <f t="shared" si="13"/>
        <v>-273721.11</v>
      </c>
      <c r="G60" s="36">
        <f t="shared" si="13"/>
        <v>-335613.29</v>
      </c>
      <c r="H60" s="36">
        <f t="shared" si="13"/>
        <v>-211339.51</v>
      </c>
      <c r="I60" s="36">
        <f t="shared" si="13"/>
        <v>-86106.37</v>
      </c>
      <c r="J60" s="36">
        <f t="shared" si="13"/>
        <v>-121260.37000000001</v>
      </c>
      <c r="K60" s="36">
        <f>SUM(B60:J60)</f>
        <v>-2894974.74</v>
      </c>
    </row>
    <row r="61" spans="1:11" ht="18.75" customHeight="1">
      <c r="A61" s="16" t="s">
        <v>82</v>
      </c>
      <c r="B61" s="36">
        <f aca="true" t="shared" si="14" ref="B61:J61">B62+B63+B64+B65+B66+B67</f>
        <v>-226687.87</v>
      </c>
      <c r="C61" s="36">
        <f t="shared" si="14"/>
        <v>-244230.72</v>
      </c>
      <c r="D61" s="36">
        <f t="shared" si="14"/>
        <v>-238860.2</v>
      </c>
      <c r="E61" s="36">
        <f t="shared" si="14"/>
        <v>-239103.9</v>
      </c>
      <c r="F61" s="36">
        <f t="shared" si="14"/>
        <v>-242781.86</v>
      </c>
      <c r="G61" s="36">
        <f t="shared" si="14"/>
        <v>-286225.73</v>
      </c>
      <c r="H61" s="36">
        <f t="shared" si="14"/>
        <v>-192375</v>
      </c>
      <c r="I61" s="36">
        <f t="shared" si="14"/>
        <v>-35601</v>
      </c>
      <c r="J61" s="36">
        <f t="shared" si="14"/>
        <v>-73443</v>
      </c>
      <c r="K61" s="36">
        <f aca="true" t="shared" si="15" ref="K61:K94">SUM(B61:J61)</f>
        <v>-1779309.28</v>
      </c>
    </row>
    <row r="62" spans="1:11" ht="18.75" customHeight="1">
      <c r="A62" s="12" t="s">
        <v>83</v>
      </c>
      <c r="B62" s="36">
        <f>-ROUND(B9*$D$3,2)</f>
        <v>-162018</v>
      </c>
      <c r="C62" s="36">
        <f aca="true" t="shared" si="16" ref="C62:J62">-ROUND(C9*$D$3,2)</f>
        <v>-236940</v>
      </c>
      <c r="D62" s="36">
        <f t="shared" si="16"/>
        <v>-211746</v>
      </c>
      <c r="E62" s="36">
        <f t="shared" si="16"/>
        <v>-148275</v>
      </c>
      <c r="F62" s="36">
        <f t="shared" si="16"/>
        <v>-175824</v>
      </c>
      <c r="G62" s="36">
        <f t="shared" si="16"/>
        <v>-212838</v>
      </c>
      <c r="H62" s="36">
        <f t="shared" si="16"/>
        <v>-192360</v>
      </c>
      <c r="I62" s="36">
        <f t="shared" si="16"/>
        <v>-35601</v>
      </c>
      <c r="J62" s="36">
        <f t="shared" si="16"/>
        <v>-73443</v>
      </c>
      <c r="K62" s="36">
        <f t="shared" si="15"/>
        <v>-1449045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121</v>
      </c>
      <c r="B64" s="36">
        <v>-636</v>
      </c>
      <c r="C64" s="36">
        <v>-204</v>
      </c>
      <c r="D64" s="36">
        <v>-231</v>
      </c>
      <c r="E64" s="36">
        <v>-750</v>
      </c>
      <c r="F64" s="36">
        <v>-447</v>
      </c>
      <c r="G64" s="36">
        <v>-327</v>
      </c>
      <c r="H64" s="19">
        <v>0</v>
      </c>
      <c r="I64" s="19">
        <v>0</v>
      </c>
      <c r="J64" s="19">
        <v>0</v>
      </c>
      <c r="K64" s="36">
        <f t="shared" si="15"/>
        <v>-2595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-64033.87</v>
      </c>
      <c r="C66" s="48">
        <v>-7086.72</v>
      </c>
      <c r="D66" s="48">
        <v>-26883.2</v>
      </c>
      <c r="E66" s="48">
        <v>-90078.9</v>
      </c>
      <c r="F66" s="48">
        <v>-66510.86</v>
      </c>
      <c r="G66" s="48">
        <v>-73060.73</v>
      </c>
      <c r="H66" s="48">
        <v>-15</v>
      </c>
      <c r="I66" s="19">
        <v>0</v>
      </c>
      <c r="J66" s="19">
        <v>0</v>
      </c>
      <c r="K66" s="36">
        <f t="shared" si="15"/>
        <v>-327669.27999999997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-18265.96</v>
      </c>
      <c r="C68" s="36">
        <f t="shared" si="17"/>
        <v>-36119.75</v>
      </c>
      <c r="D68" s="36">
        <f t="shared" si="17"/>
        <v>-97872.63999999998</v>
      </c>
      <c r="E68" s="36">
        <f t="shared" si="17"/>
        <v>-41916.600000000006</v>
      </c>
      <c r="F68" s="36">
        <f t="shared" si="17"/>
        <v>-30939.250000000004</v>
      </c>
      <c r="G68" s="36">
        <f t="shared" si="17"/>
        <v>-49387.56</v>
      </c>
      <c r="H68" s="36">
        <f t="shared" si="17"/>
        <v>-18964.510000000002</v>
      </c>
      <c r="I68" s="36">
        <f t="shared" si="17"/>
        <v>-50505.369999999995</v>
      </c>
      <c r="J68" s="36">
        <f t="shared" si="17"/>
        <v>-46819.01</v>
      </c>
      <c r="K68" s="36">
        <f t="shared" si="15"/>
        <v>-390790.65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-15685.96</v>
      </c>
      <c r="C73" s="36">
        <v>-22770.96</v>
      </c>
      <c r="D73" s="36">
        <v>-21526.3</v>
      </c>
      <c r="E73" s="36">
        <v>-15095.54</v>
      </c>
      <c r="F73" s="36">
        <v>-20744.4</v>
      </c>
      <c r="G73" s="36">
        <v>-31611.27</v>
      </c>
      <c r="H73" s="36">
        <v>-15478.51</v>
      </c>
      <c r="I73" s="36">
        <v>-5441.41</v>
      </c>
      <c r="J73" s="36">
        <v>-11217.93</v>
      </c>
      <c r="K73" s="49">
        <f t="shared" si="15"/>
        <v>-159572.28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-2580</v>
      </c>
      <c r="C75" s="36">
        <v>-13185.66</v>
      </c>
      <c r="D75" s="36">
        <v>-75225.01</v>
      </c>
      <c r="E75" s="36">
        <v>-14175.29</v>
      </c>
      <c r="F75" s="36">
        <v>-9801.52</v>
      </c>
      <c r="G75" s="36">
        <v>-17758.29</v>
      </c>
      <c r="H75" s="36">
        <v>-3486</v>
      </c>
      <c r="I75" s="36">
        <v>-5712</v>
      </c>
      <c r="J75" s="36">
        <v>-19498</v>
      </c>
      <c r="K75" s="49">
        <f t="shared" si="15"/>
        <v>-161421.77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-12645.77</v>
      </c>
      <c r="F92" s="19">
        <v>0</v>
      </c>
      <c r="G92" s="19">
        <v>0</v>
      </c>
      <c r="H92" s="19">
        <v>0</v>
      </c>
      <c r="I92" s="49">
        <v>-7301.84</v>
      </c>
      <c r="J92" s="49">
        <v>-16103.08</v>
      </c>
      <c r="K92" s="49">
        <f t="shared" si="15"/>
        <v>-36050.69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125</v>
      </c>
      <c r="B94" s="19">
        <v>0</v>
      </c>
      <c r="C94" s="19">
        <v>0</v>
      </c>
      <c r="D94" s="49">
        <v>-723876.45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t="shared" si="15"/>
        <v>-723876.45</v>
      </c>
      <c r="L94" s="56"/>
    </row>
    <row r="95" spans="1:12" ht="18.75" customHeight="1">
      <c r="A95" s="16" t="s">
        <v>126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aca="true" t="shared" si="18" ref="K94:K100">SUM(B95:J95)</f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1237865.2700000003</v>
      </c>
      <c r="C97" s="24">
        <f t="shared" si="19"/>
        <v>2031332.86</v>
      </c>
      <c r="D97" s="24">
        <f t="shared" si="19"/>
        <v>1663280.1299999994</v>
      </c>
      <c r="E97" s="24">
        <f t="shared" si="19"/>
        <v>1242565.77</v>
      </c>
      <c r="F97" s="24">
        <f t="shared" si="19"/>
        <v>1768895.0499999998</v>
      </c>
      <c r="G97" s="24">
        <f t="shared" si="19"/>
        <v>2458393.42</v>
      </c>
      <c r="H97" s="24">
        <f t="shared" si="19"/>
        <v>1297953.8099999998</v>
      </c>
      <c r="I97" s="24">
        <f>+I98+I99</f>
        <v>493404.95999999996</v>
      </c>
      <c r="J97" s="24">
        <f>+J98+J99</f>
        <v>778353.3</v>
      </c>
      <c r="K97" s="49">
        <f t="shared" si="18"/>
        <v>12972044.57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1220543.4300000002</v>
      </c>
      <c r="C98" s="24">
        <f t="shared" si="20"/>
        <v>2008959.03</v>
      </c>
      <c r="D98" s="24">
        <f t="shared" si="20"/>
        <v>1640418.9899999995</v>
      </c>
      <c r="E98" s="24">
        <f t="shared" si="20"/>
        <v>1221167.36</v>
      </c>
      <c r="F98" s="24">
        <f t="shared" si="20"/>
        <v>1747955.42</v>
      </c>
      <c r="G98" s="24">
        <f t="shared" si="20"/>
        <v>2430392.98</v>
      </c>
      <c r="H98" s="24">
        <f t="shared" si="20"/>
        <v>1279707.3399999999</v>
      </c>
      <c r="I98" s="24">
        <f t="shared" si="20"/>
        <v>493404.95999999996</v>
      </c>
      <c r="J98" s="24">
        <f t="shared" si="20"/>
        <v>766140.63</v>
      </c>
      <c r="K98" s="49">
        <f t="shared" si="18"/>
        <v>12808690.139999999</v>
      </c>
      <c r="L98" s="55"/>
    </row>
    <row r="99" spans="1:11" ht="18" customHeight="1">
      <c r="A99" s="16" t="s">
        <v>122</v>
      </c>
      <c r="B99" s="24">
        <f aca="true" t="shared" si="21" ref="B99:J99">IF(+B56+B95+B100&lt;0,0,(B56+B95+B100))</f>
        <v>17321.84</v>
      </c>
      <c r="C99" s="24">
        <f>IF(+C56+C95+C100&lt;0,0,(C56+C95+C100))</f>
        <v>22373.83</v>
      </c>
      <c r="D99" s="24">
        <f t="shared" si="21"/>
        <v>22861.14</v>
      </c>
      <c r="E99" s="24">
        <f t="shared" si="21"/>
        <v>21398.41</v>
      </c>
      <c r="F99" s="24">
        <f t="shared" si="21"/>
        <v>20939.63</v>
      </c>
      <c r="G99" s="24">
        <f t="shared" si="21"/>
        <v>28000.44</v>
      </c>
      <c r="H99" s="24">
        <f t="shared" si="21"/>
        <v>18246.47</v>
      </c>
      <c r="I99" s="19">
        <f t="shared" si="21"/>
        <v>0</v>
      </c>
      <c r="J99" s="24">
        <f t="shared" si="21"/>
        <v>12212.67</v>
      </c>
      <c r="K99" s="49">
        <f t="shared" si="18"/>
        <v>163354.43000000002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12972044.58</v>
      </c>
      <c r="L105" s="55"/>
    </row>
    <row r="106" spans="1:11" ht="18.75" customHeight="1">
      <c r="A106" s="26" t="s">
        <v>78</v>
      </c>
      <c r="B106" s="27">
        <v>159541.78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159541.78</v>
      </c>
    </row>
    <row r="107" spans="1:11" ht="18.75" customHeight="1">
      <c r="A107" s="26" t="s">
        <v>79</v>
      </c>
      <c r="B107" s="27">
        <v>1078323.49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1078323.49</v>
      </c>
    </row>
    <row r="108" spans="1:11" ht="18.75" customHeight="1">
      <c r="A108" s="26" t="s">
        <v>80</v>
      </c>
      <c r="B108" s="41">
        <v>0</v>
      </c>
      <c r="C108" s="27">
        <f>+C97</f>
        <v>2031332.86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2031332.86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1663280.1299999994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1663280.1299999994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1242565.77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1242565.77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331977.52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331977.52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623731.55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623731.55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813185.98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813185.98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724202.63</v>
      </c>
      <c r="H115" s="41">
        <v>0</v>
      </c>
      <c r="I115" s="41">
        <v>0</v>
      </c>
      <c r="J115" s="41">
        <v>0</v>
      </c>
      <c r="K115" s="42">
        <f t="shared" si="22"/>
        <v>724202.63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57246.39</v>
      </c>
      <c r="H116" s="41">
        <v>0</v>
      </c>
      <c r="I116" s="41">
        <v>0</v>
      </c>
      <c r="J116" s="41">
        <v>0</v>
      </c>
      <c r="K116" s="42">
        <f t="shared" si="22"/>
        <v>57246.39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396423.55</v>
      </c>
      <c r="H117" s="41">
        <v>0</v>
      </c>
      <c r="I117" s="41">
        <v>0</v>
      </c>
      <c r="J117" s="41">
        <v>0</v>
      </c>
      <c r="K117" s="42">
        <f t="shared" si="22"/>
        <v>396423.55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335334.03</v>
      </c>
      <c r="H118" s="41">
        <v>0</v>
      </c>
      <c r="I118" s="41">
        <v>0</v>
      </c>
      <c r="J118" s="41">
        <v>0</v>
      </c>
      <c r="K118" s="42">
        <f t="shared" si="22"/>
        <v>335334.03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945186.84</v>
      </c>
      <c r="H119" s="41">
        <v>0</v>
      </c>
      <c r="I119" s="41">
        <v>0</v>
      </c>
      <c r="J119" s="41">
        <v>0</v>
      </c>
      <c r="K119" s="42">
        <f t="shared" si="22"/>
        <v>945186.84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440319.68</v>
      </c>
      <c r="I120" s="41">
        <v>0</v>
      </c>
      <c r="J120" s="41">
        <v>0</v>
      </c>
      <c r="K120" s="42">
        <f t="shared" si="22"/>
        <v>440319.68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857634.12</v>
      </c>
      <c r="I121" s="41">
        <v>0</v>
      </c>
      <c r="J121" s="41">
        <v>0</v>
      </c>
      <c r="K121" s="42">
        <f t="shared" si="22"/>
        <v>857634.12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493404.96</v>
      </c>
      <c r="J122" s="41">
        <v>0</v>
      </c>
      <c r="K122" s="42">
        <f t="shared" si="22"/>
        <v>493404.96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778353.3</v>
      </c>
      <c r="K123" s="45">
        <f t="shared" si="22"/>
        <v>778353.3</v>
      </c>
    </row>
    <row r="124" spans="1:11" ht="18.75" customHeight="1">
      <c r="A124" s="40" t="s">
        <v>128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 t="s">
        <v>129</v>
      </c>
    </row>
    <row r="126" ht="18.75" customHeight="1">
      <c r="A126" s="60" t="s">
        <v>127</v>
      </c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2014-11-13T18:21:31Z</dcterms:modified>
  <cp:category/>
  <cp:version/>
  <cp:contentType/>
  <cp:contentStatus/>
</cp:coreProperties>
</file>