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<sst xmlns="http://schemas.openxmlformats.org/spreadsheetml/2006/main" count="129" uniqueCount="129">
  <si>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</si>
  <si>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</si>
  <si>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</si>
  <si>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</si>
  <si>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</si>
  <si>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</si>
  <si>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</si>
  <si>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</si>
  <si>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</si>
  <si>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</si>
  <si>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</si>
  <si>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</si>
  <si>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</si>
  <si>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</si>
  <si>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</si>
  <si>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</si>
  <si>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</si>
  <si>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</si>
  <si>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</si>
  <si>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</si>
  <si>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</si>
  <si>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</si>
  <si>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</si>
  <si>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</si>
  <si>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</si>
  <si>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</si>
  <si>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</si>
  <si>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</si>
  <si>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</si>
  <si>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</si>
  <si>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</si>
  <si>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</si>
  <si>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</si>
  <si>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</si>
  <si>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</si>
  <si>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</si>
  <si>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</si>
  <si>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</si>
  <si>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</si>
  <si>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</si>
  <si>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</si>
  <si>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</si>
  <si>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</si>
  <si>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</si>
  <si>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</si>
  <si>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</si>
  <si>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</si>
  <si>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</si>
  <si>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</si>
  <si>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</si>
  <si>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</si>
  <si>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</si>
  <si>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</si>
  <si>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</si>
  <si>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</si>
  <si>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</si>
  <si>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</si>
  <si>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</si>
  <si>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</si>
  <si>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</si>
  <si>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</si>
  <si>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</si>
  <si>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</si>
  <si>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</si>
  <si>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</si>
  <si>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</si>
  <si>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</si>
  <si>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</si>
  <si>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</si>
  <si>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</si>
  <si>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</si>
  <si>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</si>
  <si>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</si>
  <si>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</si>
  <si>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</si>
  <si>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</si>
  <si>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</si>
  <si>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</si>
  <si>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</si>
  <si>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</si>
  <si>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</si>
  <si>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</si>
  <si>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</si>
  <si>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</si>
  <si>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</si>
  <si>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</si>
  <si>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</si>
  <si>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</si>
  <si>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</si>
  <si>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</si>
  <si>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</si>
  <si>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</si>
  <si>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</si>
  <si>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</si>
  <si>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</si>
  <si>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</si>
  <si>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</si>
  <si>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</si>
  <si>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</si>
  <si>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</si>
  <si>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</si>
  <si>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</si>
  <si>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</si>
  <si>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</si>
  <si>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</si>
  <si>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</si>
  <si>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</si>
  <si>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</si>
  <si>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</si>
  <si>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</si>
  <si>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</si>
  <si>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</si>
  <si>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</si>
  <si>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</si>
  <si>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</si>
  <si>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</si>
  <si>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</si>
  <si>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</si>
  <si>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</si>
  <si>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</si>
  <si>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</si>
  <si>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</si>
  <si>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</si>
  <si>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</si>
  <si>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</si>
  <si>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</si>
  <si>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</si>
  <si>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</si>
  <si>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06/11/14 - VENCIMENTO 13/11/14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</si>
</sst>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617597</v>
      </c>
      <c r="C7" s="9">
        <f t="shared" si="0"/>
        <v>840748</v>
      </c>
      <c r="D7" s="9">
        <f t="shared" si="0"/>
        <v>875837</v>
      </c>
      <c r="E7" s="9">
        <f t="shared" si="0"/>
        <v>576515</v>
      </c>
      <c r="F7" s="9">
        <f t="shared" si="0"/>
        <v>801573</v>
      </c>
      <c r="G7" s="9">
        <f t="shared" si="0"/>
        <v>1264419</v>
      </c>
      <c r="H7" s="9">
        <f t="shared" si="0"/>
        <v>595497</v>
      </c>
      <c r="I7" s="9">
        <f t="shared" si="0"/>
        <v>132706</v>
      </c>
      <c r="J7" s="9">
        <f t="shared" si="0"/>
        <v>334371</v>
      </c>
      <c r="K7" s="9">
        <f t="shared" si="0"/>
        <v>6039263</v>
      </c>
      <c r="L7" s="53"/>
    </row>
    <row r="8" spans="1:11" ht="17.25" customHeight="1">
      <c r="A8" s="10" t="s">
        <v>121</v>
      </c>
      <c r="B8" s="11">
        <f>B9+B12+B16</f>
        <v>368314</v>
      </c>
      <c r="C8" s="11">
        <f aca="true" t="shared" si="1" ref="C8:J8">C9+C12+C16</f>
        <v>509607</v>
      </c>
      <c r="D8" s="11">
        <f t="shared" si="1"/>
        <v>495047</v>
      </c>
      <c r="E8" s="11">
        <f t="shared" si="1"/>
        <v>341841</v>
      </c>
      <c r="F8" s="11">
        <f t="shared" si="1"/>
        <v>450432</v>
      </c>
      <c r="G8" s="11">
        <f t="shared" si="1"/>
        <v>690601</v>
      </c>
      <c r="H8" s="11">
        <f t="shared" si="1"/>
        <v>368640</v>
      </c>
      <c r="I8" s="11">
        <f t="shared" si="1"/>
        <v>71684</v>
      </c>
      <c r="J8" s="11">
        <f t="shared" si="1"/>
        <v>186439</v>
      </c>
      <c r="K8" s="11">
        <f>SUM(B8:J8)</f>
        <v>3482605</v>
      </c>
    </row>
    <row r="9" spans="1:11" ht="17.25" customHeight="1">
      <c r="A9" s="15" t="s">
        <v>17</v>
      </c>
      <c r="B9" s="13">
        <f>+B10+B11</f>
        <v>50549</v>
      </c>
      <c r="C9" s="13">
        <f aca="true" t="shared" si="2" ref="C9:J9">+C10+C11</f>
        <v>72382</v>
      </c>
      <c r="D9" s="13">
        <f t="shared" si="2"/>
        <v>62920</v>
      </c>
      <c r="E9" s="13">
        <f t="shared" si="2"/>
        <v>45936</v>
      </c>
      <c r="F9" s="13">
        <f t="shared" si="2"/>
        <v>53218</v>
      </c>
      <c r="G9" s="13">
        <f t="shared" si="2"/>
        <v>64816</v>
      </c>
      <c r="H9" s="13">
        <f t="shared" si="2"/>
        <v>61487</v>
      </c>
      <c r="I9" s="13">
        <f t="shared" si="2"/>
        <v>11218</v>
      </c>
      <c r="J9" s="13">
        <f t="shared" si="2"/>
        <v>21486</v>
      </c>
      <c r="K9" s="11">
        <f>SUM(B9:J9)</f>
        <v>444012</v>
      </c>
    </row>
    <row r="10" spans="1:11" ht="17.25" customHeight="1">
      <c r="A10" s="30" t="s">
        <v>18</v>
      </c>
      <c r="B10" s="13">
        <v>50549</v>
      </c>
      <c r="C10" s="13">
        <v>72382</v>
      </c>
      <c r="D10" s="13">
        <v>62920</v>
      </c>
      <c r="E10" s="13">
        <v>45936</v>
      </c>
      <c r="F10" s="13">
        <v>53218</v>
      </c>
      <c r="G10" s="13">
        <v>64816</v>
      </c>
      <c r="H10" s="13">
        <v>61487</v>
      </c>
      <c r="I10" s="13">
        <v>11218</v>
      </c>
      <c r="J10" s="13">
        <v>21486</v>
      </c>
      <c r="K10" s="11">
        <f>SUM(B10:J10)</f>
        <v>444012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305595</v>
      </c>
      <c r="C12" s="17">
        <f t="shared" si="3"/>
        <v>419424</v>
      </c>
      <c r="D12" s="17">
        <f t="shared" si="3"/>
        <v>416758</v>
      </c>
      <c r="E12" s="17">
        <f t="shared" si="3"/>
        <v>285384</v>
      </c>
      <c r="F12" s="17">
        <f t="shared" si="3"/>
        <v>382132</v>
      </c>
      <c r="G12" s="17">
        <f t="shared" si="3"/>
        <v>602433</v>
      </c>
      <c r="H12" s="17">
        <f t="shared" si="3"/>
        <v>295686</v>
      </c>
      <c r="I12" s="17">
        <f t="shared" si="3"/>
        <v>57704</v>
      </c>
      <c r="J12" s="17">
        <f t="shared" si="3"/>
        <v>158990</v>
      </c>
      <c r="K12" s="11">
        <f aca="true" t="shared" si="4" ref="K12:K27">SUM(B12:J12)</f>
        <v>2924106</v>
      </c>
    </row>
    <row r="13" spans="1:13" ht="17.25" customHeight="1">
      <c r="A13" s="14" t="s">
        <v>20</v>
      </c>
      <c r="B13" s="13">
        <v>128631</v>
      </c>
      <c r="C13" s="13">
        <v>185780</v>
      </c>
      <c r="D13" s="13">
        <v>191117</v>
      </c>
      <c r="E13" s="13">
        <v>130662</v>
      </c>
      <c r="F13" s="13">
        <v>171952</v>
      </c>
      <c r="G13" s="13">
        <v>263467</v>
      </c>
      <c r="H13" s="13">
        <v>123618</v>
      </c>
      <c r="I13" s="13">
        <v>28088</v>
      </c>
      <c r="J13" s="13">
        <v>72622</v>
      </c>
      <c r="K13" s="11">
        <f t="shared" si="4"/>
        <v>1295937</v>
      </c>
      <c r="L13" s="53"/>
      <c r="M13" s="54"/>
    </row>
    <row r="14" spans="1:12" ht="17.25" customHeight="1">
      <c r="A14" s="14" t="s">
        <v>21</v>
      </c>
      <c r="B14" s="13">
        <v>136651</v>
      </c>
      <c r="C14" s="13">
        <v>173351</v>
      </c>
      <c r="D14" s="13">
        <v>169042</v>
      </c>
      <c r="E14" s="13">
        <v>119238</v>
      </c>
      <c r="F14" s="13">
        <v>162694</v>
      </c>
      <c r="G14" s="13">
        <v>276414</v>
      </c>
      <c r="H14" s="13">
        <v>131420</v>
      </c>
      <c r="I14" s="13">
        <v>21010</v>
      </c>
      <c r="J14" s="13">
        <v>64668</v>
      </c>
      <c r="K14" s="11">
        <f t="shared" si="4"/>
        <v>1254488</v>
      </c>
      <c r="L14" s="53"/>
    </row>
    <row r="15" spans="1:11" ht="17.25" customHeight="1">
      <c r="A15" s="14" t="s">
        <v>22</v>
      </c>
      <c r="B15" s="13">
        <v>40313</v>
      </c>
      <c r="C15" s="13">
        <v>60293</v>
      </c>
      <c r="D15" s="13">
        <v>56599</v>
      </c>
      <c r="E15" s="13">
        <v>35484</v>
      </c>
      <c r="F15" s="13">
        <v>47486</v>
      </c>
      <c r="G15" s="13">
        <v>62552</v>
      </c>
      <c r="H15" s="13">
        <v>40648</v>
      </c>
      <c r="I15" s="13">
        <v>8606</v>
      </c>
      <c r="J15" s="13">
        <v>21700</v>
      </c>
      <c r="K15" s="11">
        <f t="shared" si="4"/>
        <v>373681</v>
      </c>
    </row>
    <row r="16" spans="1:11" ht="17.25" customHeight="1">
      <c r="A16" s="15" t="s">
        <v>117</v>
      </c>
      <c r="B16" s="13">
        <f>B17+B18+B19</f>
        <v>12170</v>
      </c>
      <c r="C16" s="13">
        <f aca="true" t="shared" si="5" ref="C16:J16">C17+C18+C19</f>
        <v>17801</v>
      </c>
      <c r="D16" s="13">
        <f t="shared" si="5"/>
        <v>15369</v>
      </c>
      <c r="E16" s="13">
        <f t="shared" si="5"/>
        <v>10521</v>
      </c>
      <c r="F16" s="13">
        <f t="shared" si="5"/>
        <v>15082</v>
      </c>
      <c r="G16" s="13">
        <f t="shared" si="5"/>
        <v>23352</v>
      </c>
      <c r="H16" s="13">
        <f t="shared" si="5"/>
        <v>11467</v>
      </c>
      <c r="I16" s="13">
        <f t="shared" si="5"/>
        <v>2762</v>
      </c>
      <c r="J16" s="13">
        <f t="shared" si="5"/>
        <v>5963</v>
      </c>
      <c r="K16" s="11">
        <f t="shared" si="4"/>
        <v>114487</v>
      </c>
    </row>
    <row r="17" spans="1:11" ht="17.25" customHeight="1">
      <c r="A17" s="14" t="s">
        <v>118</v>
      </c>
      <c r="B17" s="13">
        <v>4453</v>
      </c>
      <c r="C17" s="13">
        <v>6563</v>
      </c>
      <c r="D17" s="13">
        <v>5665</v>
      </c>
      <c r="E17" s="13">
        <v>4339</v>
      </c>
      <c r="F17" s="13">
        <v>5971</v>
      </c>
      <c r="G17" s="13">
        <v>9592</v>
      </c>
      <c r="H17" s="13">
        <v>4912</v>
      </c>
      <c r="I17" s="13">
        <v>1125</v>
      </c>
      <c r="J17" s="13">
        <v>2247</v>
      </c>
      <c r="K17" s="11">
        <f t="shared" si="4"/>
        <v>44867</v>
      </c>
    </row>
    <row r="18" spans="1:11" ht="17.25" customHeight="1">
      <c r="A18" s="14" t="s">
        <v>119</v>
      </c>
      <c r="B18" s="13">
        <v>425</v>
      </c>
      <c r="C18" s="13">
        <v>588</v>
      </c>
      <c r="D18" s="13">
        <v>500</v>
      </c>
      <c r="E18" s="13">
        <v>417</v>
      </c>
      <c r="F18" s="13">
        <v>543</v>
      </c>
      <c r="G18" s="13">
        <v>1042</v>
      </c>
      <c r="H18" s="13">
        <v>450</v>
      </c>
      <c r="I18" s="13">
        <v>95</v>
      </c>
      <c r="J18" s="13">
        <v>234</v>
      </c>
      <c r="K18" s="11">
        <f t="shared" si="4"/>
        <v>4294</v>
      </c>
    </row>
    <row r="19" spans="1:11" ht="17.25" customHeight="1">
      <c r="A19" s="14" t="s">
        <v>120</v>
      </c>
      <c r="B19" s="13">
        <v>7292</v>
      </c>
      <c r="C19" s="13">
        <v>10650</v>
      </c>
      <c r="D19" s="13">
        <v>9204</v>
      </c>
      <c r="E19" s="13">
        <v>5765</v>
      </c>
      <c r="F19" s="13">
        <v>8568</v>
      </c>
      <c r="G19" s="13">
        <v>12718</v>
      </c>
      <c r="H19" s="13">
        <v>6105</v>
      </c>
      <c r="I19" s="13">
        <v>1542</v>
      </c>
      <c r="J19" s="13">
        <v>3482</v>
      </c>
      <c r="K19" s="11">
        <f t="shared" si="4"/>
        <v>65326</v>
      </c>
    </row>
    <row r="20" spans="1:11" ht="17.25" customHeight="1">
      <c r="A20" s="16" t="s">
        <v>23</v>
      </c>
      <c r="B20" s="11">
        <f>+B21+B22+B23</f>
        <v>195954</v>
      </c>
      <c r="C20" s="11">
        <f aca="true" t="shared" si="6" ref="C20:J20">+C21+C22+C23</f>
        <v>245461</v>
      </c>
      <c r="D20" s="11">
        <f t="shared" si="6"/>
        <v>276354</v>
      </c>
      <c r="E20" s="11">
        <f t="shared" si="6"/>
        <v>173217</v>
      </c>
      <c r="F20" s="11">
        <f t="shared" si="6"/>
        <v>276235</v>
      </c>
      <c r="G20" s="11">
        <f t="shared" si="6"/>
        <v>487316</v>
      </c>
      <c r="H20" s="11">
        <f t="shared" si="6"/>
        <v>175986</v>
      </c>
      <c r="I20" s="11">
        <f t="shared" si="6"/>
        <v>42436</v>
      </c>
      <c r="J20" s="11">
        <f t="shared" si="6"/>
        <v>102243</v>
      </c>
      <c r="K20" s="11">
        <f t="shared" si="4"/>
        <v>1975202</v>
      </c>
    </row>
    <row r="21" spans="1:12" ht="17.25" customHeight="1">
      <c r="A21" s="12" t="s">
        <v>24</v>
      </c>
      <c r="B21" s="13">
        <v>94189</v>
      </c>
      <c r="C21" s="13">
        <v>128378</v>
      </c>
      <c r="D21" s="13">
        <v>145954</v>
      </c>
      <c r="E21" s="13">
        <v>92485</v>
      </c>
      <c r="F21" s="13">
        <v>143820</v>
      </c>
      <c r="G21" s="13">
        <v>239602</v>
      </c>
      <c r="H21" s="13">
        <v>90674</v>
      </c>
      <c r="I21" s="13">
        <v>23937</v>
      </c>
      <c r="J21" s="13">
        <v>52562</v>
      </c>
      <c r="K21" s="11">
        <f t="shared" si="4"/>
        <v>1011601</v>
      </c>
      <c r="L21" s="53"/>
    </row>
    <row r="22" spans="1:12" ht="17.25" customHeight="1">
      <c r="A22" s="12" t="s">
        <v>25</v>
      </c>
      <c r="B22" s="13">
        <v>80599</v>
      </c>
      <c r="C22" s="13">
        <v>90123</v>
      </c>
      <c r="D22" s="13">
        <v>100102</v>
      </c>
      <c r="E22" s="13">
        <v>64497</v>
      </c>
      <c r="F22" s="13">
        <v>105710</v>
      </c>
      <c r="G22" s="13">
        <v>206373</v>
      </c>
      <c r="H22" s="13">
        <v>66836</v>
      </c>
      <c r="I22" s="13">
        <v>13920</v>
      </c>
      <c r="J22" s="13">
        <v>37938</v>
      </c>
      <c r="K22" s="11">
        <f t="shared" si="4"/>
        <v>766098</v>
      </c>
      <c r="L22" s="53"/>
    </row>
    <row r="23" spans="1:11" ht="17.25" customHeight="1">
      <c r="A23" s="12" t="s">
        <v>26</v>
      </c>
      <c r="B23" s="13">
        <v>21166</v>
      </c>
      <c r="C23" s="13">
        <v>26960</v>
      </c>
      <c r="D23" s="13">
        <v>30298</v>
      </c>
      <c r="E23" s="13">
        <v>16235</v>
      </c>
      <c r="F23" s="13">
        <v>26705</v>
      </c>
      <c r="G23" s="13">
        <v>41341</v>
      </c>
      <c r="H23" s="13">
        <v>18476</v>
      </c>
      <c r="I23" s="13">
        <v>4579</v>
      </c>
      <c r="J23" s="13">
        <v>11743</v>
      </c>
      <c r="K23" s="11">
        <f t="shared" si="4"/>
        <v>197503</v>
      </c>
    </row>
    <row r="24" spans="1:11" ht="17.25" customHeight="1">
      <c r="A24" s="16" t="s">
        <v>27</v>
      </c>
      <c r="B24" s="13">
        <v>53329</v>
      </c>
      <c r="C24" s="13">
        <v>85680</v>
      </c>
      <c r="D24" s="13">
        <v>104436</v>
      </c>
      <c r="E24" s="13">
        <v>61457</v>
      </c>
      <c r="F24" s="13">
        <v>74906</v>
      </c>
      <c r="G24" s="13">
        <v>86502</v>
      </c>
      <c r="H24" s="13">
        <v>42603</v>
      </c>
      <c r="I24" s="13">
        <v>18586</v>
      </c>
      <c r="J24" s="13">
        <v>45689</v>
      </c>
      <c r="K24" s="11">
        <f t="shared" si="4"/>
        <v>573188</v>
      </c>
    </row>
    <row r="25" spans="1:12" ht="17.25" customHeight="1">
      <c r="A25" s="12" t="s">
        <v>28</v>
      </c>
      <c r="B25" s="13">
        <v>34131</v>
      </c>
      <c r="C25" s="13">
        <v>54835</v>
      </c>
      <c r="D25" s="13">
        <v>66839</v>
      </c>
      <c r="E25" s="13">
        <v>39332</v>
      </c>
      <c r="F25" s="13">
        <v>47940</v>
      </c>
      <c r="G25" s="13">
        <v>55361</v>
      </c>
      <c r="H25" s="13">
        <v>27266</v>
      </c>
      <c r="I25" s="13">
        <v>11895</v>
      </c>
      <c r="J25" s="13">
        <v>29241</v>
      </c>
      <c r="K25" s="11">
        <f t="shared" si="4"/>
        <v>366840</v>
      </c>
      <c r="L25" s="53"/>
    </row>
    <row r="26" spans="1:12" ht="17.25" customHeight="1">
      <c r="A26" s="12" t="s">
        <v>29</v>
      </c>
      <c r="B26" s="13">
        <v>19198</v>
      </c>
      <c r="C26" s="13">
        <v>30845</v>
      </c>
      <c r="D26" s="13">
        <v>37597</v>
      </c>
      <c r="E26" s="13">
        <v>22125</v>
      </c>
      <c r="F26" s="13">
        <v>26966</v>
      </c>
      <c r="G26" s="13">
        <v>31141</v>
      </c>
      <c r="H26" s="13">
        <v>15337</v>
      </c>
      <c r="I26" s="13">
        <v>6691</v>
      </c>
      <c r="J26" s="13">
        <v>16448</v>
      </c>
      <c r="K26" s="11">
        <f t="shared" si="4"/>
        <v>206348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8268</v>
      </c>
      <c r="I27" s="11">
        <v>0</v>
      </c>
      <c r="J27" s="11">
        <v>0</v>
      </c>
      <c r="K27" s="11">
        <f t="shared" si="4"/>
        <v>8268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7842.07</v>
      </c>
      <c r="I35" s="19">
        <v>0</v>
      </c>
      <c r="J35" s="19">
        <v>0</v>
      </c>
      <c r="K35" s="23">
        <f>SUM(B35:J35)</f>
        <v>7842.07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1508015.72</v>
      </c>
      <c r="C47" s="22">
        <f aca="true" t="shared" si="9" ref="C47:H47">+C48+C56</f>
        <v>2337042.1999999997</v>
      </c>
      <c r="D47" s="22">
        <f t="shared" si="9"/>
        <v>2737517.92</v>
      </c>
      <c r="E47" s="22">
        <f t="shared" si="9"/>
        <v>1541091.95</v>
      </c>
      <c r="F47" s="22">
        <f t="shared" si="9"/>
        <v>2072164.94</v>
      </c>
      <c r="G47" s="22">
        <f t="shared" si="9"/>
        <v>2811492.43</v>
      </c>
      <c r="H47" s="22">
        <f t="shared" si="9"/>
        <v>1529242.07</v>
      </c>
      <c r="I47" s="22">
        <f>+I48+I56</f>
        <v>594615.77</v>
      </c>
      <c r="J47" s="22">
        <f>+J48+J56</f>
        <v>901534.47</v>
      </c>
      <c r="K47" s="22">
        <f>SUM(B47:J47)</f>
        <v>16032717.47</v>
      </c>
    </row>
    <row r="48" spans="1:11" ht="17.25" customHeight="1">
      <c r="A48" s="16" t="s">
        <v>48</v>
      </c>
      <c r="B48" s="23">
        <f>SUM(B49:B55)</f>
        <v>1490693.88</v>
      </c>
      <c r="C48" s="23">
        <f aca="true" t="shared" si="10" ref="C48:H48">SUM(C49:C55)</f>
        <v>2314668.3699999996</v>
      </c>
      <c r="D48" s="23">
        <f t="shared" si="10"/>
        <v>2714656.78</v>
      </c>
      <c r="E48" s="23">
        <f t="shared" si="10"/>
        <v>1519693.54</v>
      </c>
      <c r="F48" s="23">
        <f t="shared" si="10"/>
        <v>2051225.31</v>
      </c>
      <c r="G48" s="23">
        <f t="shared" si="10"/>
        <v>2783491.99</v>
      </c>
      <c r="H48" s="23">
        <f t="shared" si="10"/>
        <v>1510995.6</v>
      </c>
      <c r="I48" s="23">
        <f>SUM(I49:I55)</f>
        <v>594615.77</v>
      </c>
      <c r="J48" s="23">
        <f>SUM(J49:J55)</f>
        <v>888323.44</v>
      </c>
      <c r="K48" s="23">
        <f aca="true" t="shared" si="11" ref="K48:K56">SUM(B48:J48)</f>
        <v>15868364.679999998</v>
      </c>
    </row>
    <row r="49" spans="1:11" ht="17.25" customHeight="1">
      <c r="A49" s="35" t="s">
        <v>49</v>
      </c>
      <c r="B49" s="23">
        <f aca="true" t="shared" si="12" ref="B49:H49">ROUND(B30*B7,2)</f>
        <v>1490693.88</v>
      </c>
      <c r="C49" s="23">
        <f t="shared" si="12"/>
        <v>2309534.76</v>
      </c>
      <c r="D49" s="23">
        <f t="shared" si="12"/>
        <v>2714656.78</v>
      </c>
      <c r="E49" s="23">
        <f t="shared" si="12"/>
        <v>1519693.54</v>
      </c>
      <c r="F49" s="23">
        <f t="shared" si="12"/>
        <v>2051225.31</v>
      </c>
      <c r="G49" s="23">
        <f t="shared" si="12"/>
        <v>2783491.99</v>
      </c>
      <c r="H49" s="23">
        <f t="shared" si="12"/>
        <v>1503153.53</v>
      </c>
      <c r="I49" s="23">
        <f>ROUND(I30*I7,2)</f>
        <v>594615.77</v>
      </c>
      <c r="J49" s="23">
        <f>ROUND(J30*J7,2)</f>
        <v>888323.44</v>
      </c>
      <c r="K49" s="23">
        <f t="shared" si="11"/>
        <v>15855388.999999998</v>
      </c>
    </row>
    <row r="50" spans="1:11" ht="17.25" customHeight="1">
      <c r="A50" s="35" t="s">
        <v>50</v>
      </c>
      <c r="B50" s="19">
        <v>0</v>
      </c>
      <c r="C50" s="23">
        <f>ROUND(C31*C7,2)</f>
        <v>5133.61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5133.61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7842.07</v>
      </c>
      <c r="I53" s="32">
        <f>+I35</f>
        <v>0</v>
      </c>
      <c r="J53" s="32">
        <f>+J35</f>
        <v>0</v>
      </c>
      <c r="K53" s="23">
        <f t="shared" si="11"/>
        <v>7842.07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-251611.25999999998</v>
      </c>
      <c r="C60" s="36">
        <f t="shared" si="13"/>
        <v>-249199.51</v>
      </c>
      <c r="D60" s="36">
        <f t="shared" si="13"/>
        <v>-244198.21</v>
      </c>
      <c r="E60" s="36">
        <f t="shared" si="13"/>
        <v>-281392.57</v>
      </c>
      <c r="F60" s="36">
        <f t="shared" si="13"/>
        <v>-271343.95</v>
      </c>
      <c r="G60" s="36">
        <f t="shared" si="13"/>
        <v>-305757.89999999997</v>
      </c>
      <c r="H60" s="36">
        <f t="shared" si="13"/>
        <v>-200948.31</v>
      </c>
      <c r="I60" s="36">
        <f t="shared" si="13"/>
        <v>-78637.69</v>
      </c>
      <c r="J60" s="36">
        <f t="shared" si="13"/>
        <v>-92811.76</v>
      </c>
      <c r="K60" s="36">
        <f>SUM(B60:J60)</f>
        <v>-1975901.16</v>
      </c>
    </row>
    <row r="61" spans="1:11" ht="18.75" customHeight="1">
      <c r="A61" s="16" t="s">
        <v>82</v>
      </c>
      <c r="B61" s="36">
        <f aca="true" t="shared" si="14" ref="B61:J61">B62+B63+B64+B65+B66+B67</f>
        <v>-234577.3</v>
      </c>
      <c r="C61" s="36">
        <f t="shared" si="14"/>
        <v>-224108.62</v>
      </c>
      <c r="D61" s="36">
        <f t="shared" si="14"/>
        <v>-217102.18</v>
      </c>
      <c r="E61" s="36">
        <f t="shared" si="14"/>
        <v>-253505.97</v>
      </c>
      <c r="F61" s="36">
        <f t="shared" si="14"/>
        <v>-246930.58000000002</v>
      </c>
      <c r="G61" s="36">
        <f t="shared" si="14"/>
        <v>-272295.35</v>
      </c>
      <c r="H61" s="36">
        <f t="shared" si="14"/>
        <v>-184661</v>
      </c>
      <c r="I61" s="36">
        <f t="shared" si="14"/>
        <v>-33654</v>
      </c>
      <c r="J61" s="36">
        <f t="shared" si="14"/>
        <v>-64458</v>
      </c>
      <c r="K61" s="36">
        <f aca="true" t="shared" si="15" ref="K61:K92">SUM(B61:J61)</f>
        <v>-1731293</v>
      </c>
    </row>
    <row r="62" spans="1:11" ht="18.75" customHeight="1">
      <c r="A62" s="12" t="s">
        <v>83</v>
      </c>
      <c r="B62" s="36">
        <f>-ROUND(B9*$D$3,2)</f>
        <v>-151647</v>
      </c>
      <c r="C62" s="36">
        <f aca="true" t="shared" si="16" ref="C62:J62">-ROUND(C9*$D$3,2)</f>
        <v>-217146</v>
      </c>
      <c r="D62" s="36">
        <f t="shared" si="16"/>
        <v>-188760</v>
      </c>
      <c r="E62" s="36">
        <f t="shared" si="16"/>
        <v>-137808</v>
      </c>
      <c r="F62" s="36">
        <f t="shared" si="16"/>
        <v>-159654</v>
      </c>
      <c r="G62" s="36">
        <f t="shared" si="16"/>
        <v>-194448</v>
      </c>
      <c r="H62" s="36">
        <f t="shared" si="16"/>
        <v>-184461</v>
      </c>
      <c r="I62" s="36">
        <f t="shared" si="16"/>
        <v>-33654</v>
      </c>
      <c r="J62" s="36">
        <f t="shared" si="16"/>
        <v>-64458</v>
      </c>
      <c r="K62" s="36">
        <f t="shared" si="15"/>
        <v>-1332036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-771</v>
      </c>
      <c r="C64" s="36">
        <v>-183</v>
      </c>
      <c r="D64" s="36">
        <v>-288</v>
      </c>
      <c r="E64" s="36">
        <v>-912</v>
      </c>
      <c r="F64" s="36">
        <v>-498</v>
      </c>
      <c r="G64" s="36">
        <v>-300</v>
      </c>
      <c r="H64" s="19">
        <v>0</v>
      </c>
      <c r="I64" s="19">
        <v>0</v>
      </c>
      <c r="J64" s="19">
        <v>0</v>
      </c>
      <c r="K64" s="36">
        <f t="shared" si="15"/>
        <v>-2952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-82159.3</v>
      </c>
      <c r="C66" s="48">
        <v>-6779.62</v>
      </c>
      <c r="D66" s="48">
        <v>-27970.18</v>
      </c>
      <c r="E66" s="48">
        <v>-114785.97</v>
      </c>
      <c r="F66" s="48">
        <v>-86750.58</v>
      </c>
      <c r="G66" s="48">
        <v>-77547.35</v>
      </c>
      <c r="H66" s="48">
        <v>-200</v>
      </c>
      <c r="I66" s="19">
        <v>0</v>
      </c>
      <c r="J66" s="19">
        <v>0</v>
      </c>
      <c r="K66" s="36">
        <f t="shared" si="15"/>
        <v>-396193</v>
      </c>
    </row>
    <row r="67" spans="1:11" ht="18.75" customHeight="1">
      <c r="A67" s="12" t="s">
        <v>61</v>
      </c>
      <c r="B67" s="19">
        <v>0</v>
      </c>
      <c r="C67" s="19">
        <v>0</v>
      </c>
      <c r="D67" s="48">
        <v>-84</v>
      </c>
      <c r="E67" s="19">
        <v>0</v>
      </c>
      <c r="F67" s="48">
        <v>-28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-112</v>
      </c>
    </row>
    <row r="68" spans="1:11" ht="18.75" customHeight="1">
      <c r="A68" s="12" t="s">
        <v>87</v>
      </c>
      <c r="B68" s="36">
        <f aca="true" t="shared" si="17" ref="B68:J68">SUM(B69:B92)</f>
        <v>-17033.96</v>
      </c>
      <c r="C68" s="36">
        <f t="shared" si="17"/>
        <v>-25090.89</v>
      </c>
      <c r="D68" s="36">
        <f t="shared" si="17"/>
        <v>-27096.03</v>
      </c>
      <c r="E68" s="36">
        <f t="shared" si="17"/>
        <v>-27886.6</v>
      </c>
      <c r="F68" s="36">
        <f t="shared" si="17"/>
        <v>-24413.370000000003</v>
      </c>
      <c r="G68" s="36">
        <f t="shared" si="17"/>
        <v>-33462.55</v>
      </c>
      <c r="H68" s="36">
        <f t="shared" si="17"/>
        <v>-16287.31</v>
      </c>
      <c r="I68" s="36">
        <f t="shared" si="17"/>
        <v>-44983.69</v>
      </c>
      <c r="J68" s="36">
        <f t="shared" si="17"/>
        <v>-27355.4</v>
      </c>
      <c r="K68" s="36">
        <f t="shared" si="15"/>
        <v>-243609.80000000002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36">
        <v>-1348</v>
      </c>
      <c r="C79" s="36">
        <v>-2156.8</v>
      </c>
      <c r="D79" s="36">
        <v>-4448.4</v>
      </c>
      <c r="E79" s="19">
        <v>0</v>
      </c>
      <c r="F79" s="36">
        <v>-3275.64</v>
      </c>
      <c r="G79" s="36">
        <v>-1833.28</v>
      </c>
      <c r="H79" s="36">
        <v>-808.8</v>
      </c>
      <c r="I79" s="19">
        <v>0</v>
      </c>
      <c r="J79" s="19">
        <v>0</v>
      </c>
      <c r="K79" s="49">
        <f t="shared" si="15"/>
        <v>-13870.92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-12791.06</v>
      </c>
      <c r="F92" s="19">
        <v>0</v>
      </c>
      <c r="G92" s="19">
        <v>0</v>
      </c>
      <c r="H92" s="19">
        <v>0</v>
      </c>
      <c r="I92" s="49">
        <v>-7492.16</v>
      </c>
      <c r="J92" s="49">
        <v>-16137.47</v>
      </c>
      <c r="K92" s="49">
        <f t="shared" si="15"/>
        <v>-36420.69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1256404.46</v>
      </c>
      <c r="C97" s="24">
        <f t="shared" si="19"/>
        <v>2087842.6899999997</v>
      </c>
      <c r="D97" s="24">
        <f t="shared" si="19"/>
        <v>2493319.71</v>
      </c>
      <c r="E97" s="24">
        <f t="shared" si="19"/>
        <v>1259699.38</v>
      </c>
      <c r="F97" s="24">
        <f t="shared" si="19"/>
        <v>1800820.9899999998</v>
      </c>
      <c r="G97" s="24">
        <f t="shared" si="19"/>
        <v>2505734.5300000003</v>
      </c>
      <c r="H97" s="24">
        <f t="shared" si="19"/>
        <v>1328293.76</v>
      </c>
      <c r="I97" s="24">
        <f>+I98+I99</f>
        <v>515978.08</v>
      </c>
      <c r="J97" s="24">
        <f>+J98+J99</f>
        <v>808722.71</v>
      </c>
      <c r="K97" s="49">
        <f t="shared" si="18"/>
        <v>14056816.309999999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1239082.6199999999</v>
      </c>
      <c r="C98" s="24">
        <f t="shared" si="20"/>
        <v>2065468.8599999996</v>
      </c>
      <c r="D98" s="24">
        <f t="shared" si="20"/>
        <v>2470458.57</v>
      </c>
      <c r="E98" s="24">
        <f t="shared" si="20"/>
        <v>1238300.97</v>
      </c>
      <c r="F98" s="24">
        <f t="shared" si="20"/>
        <v>1779881.3599999999</v>
      </c>
      <c r="G98" s="24">
        <f t="shared" si="20"/>
        <v>2477734.0900000003</v>
      </c>
      <c r="H98" s="24">
        <f t="shared" si="20"/>
        <v>1310047.29</v>
      </c>
      <c r="I98" s="24">
        <f t="shared" si="20"/>
        <v>515978.08</v>
      </c>
      <c r="J98" s="24">
        <f t="shared" si="20"/>
        <v>796510.0399999999</v>
      </c>
      <c r="K98" s="49">
        <f t="shared" si="18"/>
        <v>13893461.879999997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12212.67</v>
      </c>
      <c r="K99" s="49">
        <f t="shared" si="18"/>
        <v>163354.43000000002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14056816.309999999</v>
      </c>
      <c r="L105" s="55"/>
    </row>
    <row r="106" spans="1:11" ht="18.75" customHeight="1">
      <c r="A106" s="26" t="s">
        <v>78</v>
      </c>
      <c r="B106" s="27">
        <v>157584.42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157584.42</v>
      </c>
    </row>
    <row r="107" spans="1:11" ht="18.75" customHeight="1">
      <c r="A107" s="26" t="s">
        <v>79</v>
      </c>
      <c r="B107" s="27">
        <v>1098820.04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1098820.04</v>
      </c>
    </row>
    <row r="108" spans="1:11" ht="18.75" customHeight="1">
      <c r="A108" s="26" t="s">
        <v>80</v>
      </c>
      <c r="B108" s="41">
        <v>0</v>
      </c>
      <c r="C108" s="27">
        <f>+C97</f>
        <v>2087842.6899999997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2087842.6899999997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2493319.71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2493319.71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1259699.38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1259699.38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345985.87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345985.87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655794.09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655794.09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799041.03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799041.03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710471.44</v>
      </c>
      <c r="H115" s="41">
        <v>0</v>
      </c>
      <c r="I115" s="41">
        <v>0</v>
      </c>
      <c r="J115" s="41">
        <v>0</v>
      </c>
      <c r="K115" s="42">
        <f t="shared" si="22"/>
        <v>710471.44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58196.02</v>
      </c>
      <c r="H116" s="41">
        <v>0</v>
      </c>
      <c r="I116" s="41">
        <v>0</v>
      </c>
      <c r="J116" s="41">
        <v>0</v>
      </c>
      <c r="K116" s="42">
        <f t="shared" si="22"/>
        <v>58196.02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405885.64</v>
      </c>
      <c r="H117" s="41">
        <v>0</v>
      </c>
      <c r="I117" s="41">
        <v>0</v>
      </c>
      <c r="J117" s="41">
        <v>0</v>
      </c>
      <c r="K117" s="42">
        <f t="shared" si="22"/>
        <v>405885.64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369565.84</v>
      </c>
      <c r="H118" s="41">
        <v>0</v>
      </c>
      <c r="I118" s="41">
        <v>0</v>
      </c>
      <c r="J118" s="41">
        <v>0</v>
      </c>
      <c r="K118" s="42">
        <f t="shared" si="22"/>
        <v>369565.84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961615.59</v>
      </c>
      <c r="H119" s="41">
        <v>0</v>
      </c>
      <c r="I119" s="41">
        <v>0</v>
      </c>
      <c r="J119" s="41">
        <v>0</v>
      </c>
      <c r="K119" s="42">
        <f t="shared" si="22"/>
        <v>961615.59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474179.71</v>
      </c>
      <c r="I120" s="41">
        <v>0</v>
      </c>
      <c r="J120" s="41">
        <v>0</v>
      </c>
      <c r="K120" s="42">
        <f t="shared" si="22"/>
        <v>474179.71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854114.05</v>
      </c>
      <c r="I121" s="41">
        <v>0</v>
      </c>
      <c r="J121" s="41">
        <v>0</v>
      </c>
      <c r="K121" s="42">
        <f t="shared" si="22"/>
        <v>854114.05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515978.08</v>
      </c>
      <c r="J122" s="41">
        <v>0</v>
      </c>
      <c r="K122" s="42">
        <f t="shared" si="22"/>
        <v>515978.08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808722.71</v>
      </c>
      <c r="K123" s="45">
        <f t="shared" si="22"/>
        <v>808722.71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2014-11-13T11:12:14Z</dcterms:modified>
  <cp:category/>
  <cp:version/>
  <cp:contentType/>
  <cp:contentStatus/>
</cp:coreProperties>
</file>