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<sst xmlns="http://schemas.openxmlformats.org/spreadsheetml/2006/main" count="129" uniqueCount="129">
  <si>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</si>
  <si>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</si>
  <si>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</si>
  <si>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</si>
  <si>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</si>
  <si>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</si>
  <si>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</si>
  <si>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</si>
  <si>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</si>
  <si>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</si>
  <si>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</si>
  <si>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</si>
  <si>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</si>
  <si>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</si>
  <si>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</si>
  <si>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</si>
  <si>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</si>
  <si>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</si>
  <si>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</si>
  <si>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</si>
  <si>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</si>
  <si>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</si>
  <si>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</si>
  <si>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</si>
  <si>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</si>
  <si>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</si>
  <si>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</si>
  <si>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</si>
  <si>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</si>
  <si>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</si>
  <si>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</si>
  <si>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</si>
  <si>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</si>
  <si>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</si>
  <si>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</si>
  <si>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</si>
  <si>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</si>
  <si>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</si>
  <si>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</si>
  <si>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</si>
  <si>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</si>
  <si>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</si>
  <si>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</si>
  <si>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</si>
  <si>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</si>
  <si>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</si>
  <si>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</si>
  <si>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</si>
  <si>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</si>
  <si>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</si>
  <si>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</si>
  <si>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</si>
  <si>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</si>
  <si>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</si>
  <si>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</si>
  <si>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</si>
  <si>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</si>
  <si>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</si>
  <si>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</si>
  <si>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</si>
  <si>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</si>
  <si>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</si>
  <si>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</si>
  <si>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</si>
  <si>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</si>
  <si>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</si>
  <si>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</si>
  <si>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</si>
  <si>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</si>
  <si>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</si>
  <si>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</si>
  <si>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</si>
  <si>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</si>
  <si>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</si>
  <si>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</si>
  <si>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</si>
  <si>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</si>
  <si>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</si>
  <si>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</si>
  <si>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</si>
  <si>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</si>
  <si>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</si>
  <si>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</si>
  <si>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</si>
  <si>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</si>
  <si>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</si>
  <si>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</si>
  <si>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</si>
  <si>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</si>
  <si>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</si>
  <si>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</si>
  <si>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</si>
  <si>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</si>
  <si>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</si>
  <si>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</si>
  <si>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</si>
  <si>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</si>
  <si>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</si>
  <si>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</si>
  <si>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</si>
  <si>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</si>
  <si>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</si>
  <si>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</si>
  <si>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</si>
  <si>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</si>
  <si>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</si>
  <si>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</si>
  <si>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</si>
  <si>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</si>
  <si>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</si>
  <si>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</si>
  <si>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</si>
  <si>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</si>
  <si>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</si>
  <si>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</si>
  <si>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</si>
  <si>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</si>
  <si>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</si>
  <si>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</si>
  <si>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</si>
  <si>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</si>
  <si>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</si>
  <si>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</si>
  <si>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</si>
  <si>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</si>
  <si>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6.4. Revisão de Remuneração pelo Serviço Atende (1)</t>
  </si>
  <si>
    <t>Nota:</t>
  </si>
  <si>
    <t xml:space="preserve">    (1) - Revisão de remuneração da empresa Express - desconto parcelado.</t>
  </si>
  <si>
    <t>OPERAÇÃO 03/11/14 - VENCIMENTO 10/11/14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</si>
</sst>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587825</v>
      </c>
      <c r="C7" s="9">
        <f t="shared" si="0"/>
        <v>802235</v>
      </c>
      <c r="D7" s="9">
        <f t="shared" si="0"/>
        <v>808126</v>
      </c>
      <c r="E7" s="9">
        <f t="shared" si="0"/>
        <v>553479</v>
      </c>
      <c r="F7" s="9">
        <f t="shared" si="0"/>
        <v>759405</v>
      </c>
      <c r="G7" s="9">
        <f t="shared" si="0"/>
        <v>1200161</v>
      </c>
      <c r="H7" s="9">
        <f t="shared" si="0"/>
        <v>568794</v>
      </c>
      <c r="I7" s="9">
        <f t="shared" si="0"/>
        <v>122553</v>
      </c>
      <c r="J7" s="9">
        <f t="shared" si="0"/>
        <v>315181</v>
      </c>
      <c r="K7" s="9">
        <f t="shared" si="0"/>
        <v>5717759</v>
      </c>
      <c r="L7" s="53"/>
    </row>
    <row r="8" spans="1:11" ht="17.25" customHeight="1">
      <c r="A8" s="10" t="s">
        <v>121</v>
      </c>
      <c r="B8" s="11">
        <f>B9+B12+B16</f>
        <v>352910</v>
      </c>
      <c r="C8" s="11">
        <f aca="true" t="shared" si="1" ref="C8:J8">C9+C12+C16</f>
        <v>489810</v>
      </c>
      <c r="D8" s="11">
        <f t="shared" si="1"/>
        <v>462990</v>
      </c>
      <c r="E8" s="11">
        <f t="shared" si="1"/>
        <v>328625</v>
      </c>
      <c r="F8" s="11">
        <f t="shared" si="1"/>
        <v>429856</v>
      </c>
      <c r="G8" s="11">
        <f t="shared" si="1"/>
        <v>660472</v>
      </c>
      <c r="H8" s="11">
        <f t="shared" si="1"/>
        <v>353429</v>
      </c>
      <c r="I8" s="11">
        <f t="shared" si="1"/>
        <v>66294</v>
      </c>
      <c r="J8" s="11">
        <f t="shared" si="1"/>
        <v>178305</v>
      </c>
      <c r="K8" s="11">
        <f>SUM(B8:J8)</f>
        <v>3322691</v>
      </c>
    </row>
    <row r="9" spans="1:11" ht="17.25" customHeight="1">
      <c r="A9" s="15" t="s">
        <v>17</v>
      </c>
      <c r="B9" s="13">
        <f>+B10+B11</f>
        <v>53207</v>
      </c>
      <c r="C9" s="13">
        <f aca="true" t="shared" si="2" ref="C9:J9">+C10+C11</f>
        <v>77300</v>
      </c>
      <c r="D9" s="13">
        <f t="shared" si="2"/>
        <v>67430</v>
      </c>
      <c r="E9" s="13">
        <f t="shared" si="2"/>
        <v>47765</v>
      </c>
      <c r="F9" s="13">
        <f t="shared" si="2"/>
        <v>57415</v>
      </c>
      <c r="G9" s="13">
        <f t="shared" si="2"/>
        <v>70758</v>
      </c>
      <c r="H9" s="13">
        <f t="shared" si="2"/>
        <v>63534</v>
      </c>
      <c r="I9" s="13">
        <f t="shared" si="2"/>
        <v>11858</v>
      </c>
      <c r="J9" s="13">
        <f t="shared" si="2"/>
        <v>23407</v>
      </c>
      <c r="K9" s="11">
        <f>SUM(B9:J9)</f>
        <v>472674</v>
      </c>
    </row>
    <row r="10" spans="1:11" ht="17.25" customHeight="1">
      <c r="A10" s="30" t="s">
        <v>18</v>
      </c>
      <c r="B10" s="13">
        <v>53207</v>
      </c>
      <c r="C10" s="13">
        <v>77300</v>
      </c>
      <c r="D10" s="13">
        <v>67430</v>
      </c>
      <c r="E10" s="13">
        <v>47765</v>
      </c>
      <c r="F10" s="13">
        <v>57415</v>
      </c>
      <c r="G10" s="13">
        <v>70758</v>
      </c>
      <c r="H10" s="13">
        <v>63534</v>
      </c>
      <c r="I10" s="13">
        <v>11858</v>
      </c>
      <c r="J10" s="13">
        <v>23407</v>
      </c>
      <c r="K10" s="11">
        <f>SUM(B10:J10)</f>
        <v>472674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288463</v>
      </c>
      <c r="C12" s="17">
        <f t="shared" si="3"/>
        <v>396333</v>
      </c>
      <c r="D12" s="17">
        <f t="shared" si="3"/>
        <v>381851</v>
      </c>
      <c r="E12" s="17">
        <f t="shared" si="3"/>
        <v>270975</v>
      </c>
      <c r="F12" s="17">
        <f t="shared" si="3"/>
        <v>358469</v>
      </c>
      <c r="G12" s="17">
        <f t="shared" si="3"/>
        <v>568117</v>
      </c>
      <c r="H12" s="17">
        <f t="shared" si="3"/>
        <v>279405</v>
      </c>
      <c r="I12" s="17">
        <f t="shared" si="3"/>
        <v>52114</v>
      </c>
      <c r="J12" s="17">
        <f t="shared" si="3"/>
        <v>149460</v>
      </c>
      <c r="K12" s="11">
        <f aca="true" t="shared" si="4" ref="K12:K27">SUM(B12:J12)</f>
        <v>2745187</v>
      </c>
    </row>
    <row r="13" spans="1:13" ht="17.25" customHeight="1">
      <c r="A13" s="14" t="s">
        <v>20</v>
      </c>
      <c r="B13" s="13">
        <v>124177</v>
      </c>
      <c r="C13" s="13">
        <v>179505</v>
      </c>
      <c r="D13" s="13">
        <v>179137</v>
      </c>
      <c r="E13" s="13">
        <v>126351</v>
      </c>
      <c r="F13" s="13">
        <v>164769</v>
      </c>
      <c r="G13" s="13">
        <v>254363</v>
      </c>
      <c r="H13" s="13">
        <v>119347</v>
      </c>
      <c r="I13" s="13">
        <v>25882</v>
      </c>
      <c r="J13" s="13">
        <v>69635</v>
      </c>
      <c r="K13" s="11">
        <f t="shared" si="4"/>
        <v>1243166</v>
      </c>
      <c r="L13" s="53"/>
      <c r="M13" s="54"/>
    </row>
    <row r="14" spans="1:12" ht="17.25" customHeight="1">
      <c r="A14" s="14" t="s">
        <v>21</v>
      </c>
      <c r="B14" s="13">
        <v>128779</v>
      </c>
      <c r="C14" s="13">
        <v>164004</v>
      </c>
      <c r="D14" s="13">
        <v>154960</v>
      </c>
      <c r="E14" s="13">
        <v>113288</v>
      </c>
      <c r="F14" s="13">
        <v>151345</v>
      </c>
      <c r="G14" s="13">
        <v>258866</v>
      </c>
      <c r="H14" s="13">
        <v>124382</v>
      </c>
      <c r="I14" s="13">
        <v>19236</v>
      </c>
      <c r="J14" s="13">
        <v>60960</v>
      </c>
      <c r="K14" s="11">
        <f t="shared" si="4"/>
        <v>1175820</v>
      </c>
      <c r="L14" s="53"/>
    </row>
    <row r="15" spans="1:11" ht="17.25" customHeight="1">
      <c r="A15" s="14" t="s">
        <v>22</v>
      </c>
      <c r="B15" s="13">
        <v>35507</v>
      </c>
      <c r="C15" s="13">
        <v>52824</v>
      </c>
      <c r="D15" s="13">
        <v>47754</v>
      </c>
      <c r="E15" s="13">
        <v>31336</v>
      </c>
      <c r="F15" s="13">
        <v>42355</v>
      </c>
      <c r="G15" s="13">
        <v>54888</v>
      </c>
      <c r="H15" s="13">
        <v>35676</v>
      </c>
      <c r="I15" s="13">
        <v>6996</v>
      </c>
      <c r="J15" s="13">
        <v>18865</v>
      </c>
      <c r="K15" s="11">
        <f t="shared" si="4"/>
        <v>326201</v>
      </c>
    </row>
    <row r="16" spans="1:11" ht="17.25" customHeight="1">
      <c r="A16" s="15" t="s">
        <v>117</v>
      </c>
      <c r="B16" s="13">
        <f>B17+B18+B19</f>
        <v>11240</v>
      </c>
      <c r="C16" s="13">
        <f aca="true" t="shared" si="5" ref="C16:J16">C17+C18+C19</f>
        <v>16177</v>
      </c>
      <c r="D16" s="13">
        <f t="shared" si="5"/>
        <v>13709</v>
      </c>
      <c r="E16" s="13">
        <f t="shared" si="5"/>
        <v>9885</v>
      </c>
      <c r="F16" s="13">
        <f t="shared" si="5"/>
        <v>13972</v>
      </c>
      <c r="G16" s="13">
        <f t="shared" si="5"/>
        <v>21597</v>
      </c>
      <c r="H16" s="13">
        <f t="shared" si="5"/>
        <v>10490</v>
      </c>
      <c r="I16" s="13">
        <f t="shared" si="5"/>
        <v>2322</v>
      </c>
      <c r="J16" s="13">
        <f t="shared" si="5"/>
        <v>5438</v>
      </c>
      <c r="K16" s="11">
        <f t="shared" si="4"/>
        <v>104830</v>
      </c>
    </row>
    <row r="17" spans="1:11" ht="17.25" customHeight="1">
      <c r="A17" s="14" t="s">
        <v>118</v>
      </c>
      <c r="B17" s="13">
        <v>4195</v>
      </c>
      <c r="C17" s="13">
        <v>6117</v>
      </c>
      <c r="D17" s="13">
        <v>5258</v>
      </c>
      <c r="E17" s="13">
        <v>4249</v>
      </c>
      <c r="F17" s="13">
        <v>5404</v>
      </c>
      <c r="G17" s="13">
        <v>9098</v>
      </c>
      <c r="H17" s="13">
        <v>4650</v>
      </c>
      <c r="I17" s="13">
        <v>988</v>
      </c>
      <c r="J17" s="13">
        <v>2085</v>
      </c>
      <c r="K17" s="11">
        <f t="shared" si="4"/>
        <v>42044</v>
      </c>
    </row>
    <row r="18" spans="1:11" ht="17.25" customHeight="1">
      <c r="A18" s="14" t="s">
        <v>119</v>
      </c>
      <c r="B18" s="13">
        <v>379</v>
      </c>
      <c r="C18" s="13">
        <v>519</v>
      </c>
      <c r="D18" s="13">
        <v>465</v>
      </c>
      <c r="E18" s="13">
        <v>413</v>
      </c>
      <c r="F18" s="13">
        <v>470</v>
      </c>
      <c r="G18" s="13">
        <v>885</v>
      </c>
      <c r="H18" s="13">
        <v>375</v>
      </c>
      <c r="I18" s="13">
        <v>76</v>
      </c>
      <c r="J18" s="13">
        <v>199</v>
      </c>
      <c r="K18" s="11">
        <f t="shared" si="4"/>
        <v>3781</v>
      </c>
    </row>
    <row r="19" spans="1:11" ht="17.25" customHeight="1">
      <c r="A19" s="14" t="s">
        <v>120</v>
      </c>
      <c r="B19" s="13">
        <v>6666</v>
      </c>
      <c r="C19" s="13">
        <v>9541</v>
      </c>
      <c r="D19" s="13">
        <v>7986</v>
      </c>
      <c r="E19" s="13">
        <v>5223</v>
      </c>
      <c r="F19" s="13">
        <v>8098</v>
      </c>
      <c r="G19" s="13">
        <v>11614</v>
      </c>
      <c r="H19" s="13">
        <v>5465</v>
      </c>
      <c r="I19" s="13">
        <v>1258</v>
      </c>
      <c r="J19" s="13">
        <v>3154</v>
      </c>
      <c r="K19" s="11">
        <f t="shared" si="4"/>
        <v>59005</v>
      </c>
    </row>
    <row r="20" spans="1:11" ht="17.25" customHeight="1">
      <c r="A20" s="16" t="s">
        <v>23</v>
      </c>
      <c r="B20" s="11">
        <f>+B21+B22+B23</f>
        <v>185855</v>
      </c>
      <c r="C20" s="11">
        <f aca="true" t="shared" si="6" ref="C20:J20">+C21+C22+C23</f>
        <v>231381</v>
      </c>
      <c r="D20" s="11">
        <f t="shared" si="6"/>
        <v>251094</v>
      </c>
      <c r="E20" s="11">
        <f t="shared" si="6"/>
        <v>165638</v>
      </c>
      <c r="F20" s="11">
        <f t="shared" si="6"/>
        <v>258565</v>
      </c>
      <c r="G20" s="11">
        <f t="shared" si="6"/>
        <v>456627</v>
      </c>
      <c r="H20" s="11">
        <f t="shared" si="6"/>
        <v>166803</v>
      </c>
      <c r="I20" s="11">
        <f t="shared" si="6"/>
        <v>39125</v>
      </c>
      <c r="J20" s="11">
        <f t="shared" si="6"/>
        <v>95121</v>
      </c>
      <c r="K20" s="11">
        <f t="shared" si="4"/>
        <v>1850209</v>
      </c>
    </row>
    <row r="21" spans="1:12" ht="17.25" customHeight="1">
      <c r="A21" s="12" t="s">
        <v>24</v>
      </c>
      <c r="B21" s="13">
        <v>91509</v>
      </c>
      <c r="C21" s="13">
        <v>123846</v>
      </c>
      <c r="D21" s="13">
        <v>136257</v>
      </c>
      <c r="E21" s="13">
        <v>90154</v>
      </c>
      <c r="F21" s="13">
        <v>138364</v>
      </c>
      <c r="G21" s="13">
        <v>230448</v>
      </c>
      <c r="H21" s="13">
        <v>89368</v>
      </c>
      <c r="I21" s="13">
        <v>22441</v>
      </c>
      <c r="J21" s="13">
        <v>49877</v>
      </c>
      <c r="K21" s="11">
        <f t="shared" si="4"/>
        <v>972264</v>
      </c>
      <c r="L21" s="53"/>
    </row>
    <row r="22" spans="1:12" ht="17.25" customHeight="1">
      <c r="A22" s="12" t="s">
        <v>25</v>
      </c>
      <c r="B22" s="13">
        <v>75703</v>
      </c>
      <c r="C22" s="13">
        <v>84010</v>
      </c>
      <c r="D22" s="13">
        <v>89642</v>
      </c>
      <c r="E22" s="13">
        <v>61136</v>
      </c>
      <c r="F22" s="13">
        <v>96853</v>
      </c>
      <c r="G22" s="13">
        <v>190311</v>
      </c>
      <c r="H22" s="13">
        <v>61758</v>
      </c>
      <c r="I22" s="13">
        <v>12873</v>
      </c>
      <c r="J22" s="13">
        <v>35174</v>
      </c>
      <c r="K22" s="11">
        <f t="shared" si="4"/>
        <v>707460</v>
      </c>
      <c r="L22" s="53"/>
    </row>
    <row r="23" spans="1:11" ht="17.25" customHeight="1">
      <c r="A23" s="12" t="s">
        <v>26</v>
      </c>
      <c r="B23" s="13">
        <v>18643</v>
      </c>
      <c r="C23" s="13">
        <v>23525</v>
      </c>
      <c r="D23" s="13">
        <v>25195</v>
      </c>
      <c r="E23" s="13">
        <v>14348</v>
      </c>
      <c r="F23" s="13">
        <v>23348</v>
      </c>
      <c r="G23" s="13">
        <v>35868</v>
      </c>
      <c r="H23" s="13">
        <v>15677</v>
      </c>
      <c r="I23" s="13">
        <v>3811</v>
      </c>
      <c r="J23" s="13">
        <v>10070</v>
      </c>
      <c r="K23" s="11">
        <f t="shared" si="4"/>
        <v>170485</v>
      </c>
    </row>
    <row r="24" spans="1:11" ht="17.25" customHeight="1">
      <c r="A24" s="16" t="s">
        <v>27</v>
      </c>
      <c r="B24" s="13">
        <v>49060</v>
      </c>
      <c r="C24" s="13">
        <v>81044</v>
      </c>
      <c r="D24" s="13">
        <v>94042</v>
      </c>
      <c r="E24" s="13">
        <v>59216</v>
      </c>
      <c r="F24" s="13">
        <v>70984</v>
      </c>
      <c r="G24" s="13">
        <v>83062</v>
      </c>
      <c r="H24" s="13">
        <v>41012</v>
      </c>
      <c r="I24" s="13">
        <v>17134</v>
      </c>
      <c r="J24" s="13">
        <v>41755</v>
      </c>
      <c r="K24" s="11">
        <f t="shared" si="4"/>
        <v>537309</v>
      </c>
    </row>
    <row r="25" spans="1:12" ht="17.25" customHeight="1">
      <c r="A25" s="12" t="s">
        <v>28</v>
      </c>
      <c r="B25" s="13">
        <v>31398</v>
      </c>
      <c r="C25" s="13">
        <v>51868</v>
      </c>
      <c r="D25" s="13">
        <v>60187</v>
      </c>
      <c r="E25" s="13">
        <v>37898</v>
      </c>
      <c r="F25" s="13">
        <v>45430</v>
      </c>
      <c r="G25" s="13">
        <v>53160</v>
      </c>
      <c r="H25" s="13">
        <v>26248</v>
      </c>
      <c r="I25" s="13">
        <v>10966</v>
      </c>
      <c r="J25" s="13">
        <v>26723</v>
      </c>
      <c r="K25" s="11">
        <f t="shared" si="4"/>
        <v>343878</v>
      </c>
      <c r="L25" s="53"/>
    </row>
    <row r="26" spans="1:12" ht="17.25" customHeight="1">
      <c r="A26" s="12" t="s">
        <v>29</v>
      </c>
      <c r="B26" s="13">
        <v>17662</v>
      </c>
      <c r="C26" s="13">
        <v>29176</v>
      </c>
      <c r="D26" s="13">
        <v>33855</v>
      </c>
      <c r="E26" s="13">
        <v>21318</v>
      </c>
      <c r="F26" s="13">
        <v>25554</v>
      </c>
      <c r="G26" s="13">
        <v>29902</v>
      </c>
      <c r="H26" s="13">
        <v>14764</v>
      </c>
      <c r="I26" s="13">
        <v>6168</v>
      </c>
      <c r="J26" s="13">
        <v>15032</v>
      </c>
      <c r="K26" s="11">
        <f t="shared" si="4"/>
        <v>193431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7550</v>
      </c>
      <c r="I27" s="11">
        <v>0</v>
      </c>
      <c r="J27" s="11">
        <v>0</v>
      </c>
      <c r="K27" s="11">
        <f t="shared" si="4"/>
        <v>7550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9654.45</v>
      </c>
      <c r="I35" s="19">
        <v>0</v>
      </c>
      <c r="J35" s="19">
        <v>0</v>
      </c>
      <c r="K35" s="23">
        <f>SUM(B35:J35)</f>
        <v>9654.45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1437373.82</v>
      </c>
      <c r="C47" s="22">
        <f aca="true" t="shared" si="9" ref="C47:H47">+C48+C56</f>
        <v>2231011.83</v>
      </c>
      <c r="D47" s="22">
        <f t="shared" si="9"/>
        <v>2550436.83</v>
      </c>
      <c r="E47" s="22">
        <f t="shared" si="9"/>
        <v>1480369.0499999998</v>
      </c>
      <c r="F47" s="22">
        <f t="shared" si="9"/>
        <v>1965070.0399999998</v>
      </c>
      <c r="G47" s="22">
        <f t="shared" si="9"/>
        <v>2670034.87</v>
      </c>
      <c r="H47" s="22">
        <f t="shared" si="9"/>
        <v>1464870</v>
      </c>
      <c r="I47" s="22">
        <f>+I48+I56</f>
        <v>549123.23</v>
      </c>
      <c r="J47" s="22">
        <f>+J48+J56</f>
        <v>850552.39</v>
      </c>
      <c r="K47" s="22">
        <f>SUM(B47:J47)</f>
        <v>15198842.060000002</v>
      </c>
    </row>
    <row r="48" spans="1:11" ht="17.25" customHeight="1">
      <c r="A48" s="16" t="s">
        <v>48</v>
      </c>
      <c r="B48" s="23">
        <f>SUM(B49:B55)</f>
        <v>1418833.2</v>
      </c>
      <c r="C48" s="23">
        <f aca="true" t="shared" si="10" ref="C48:H48">SUM(C49:C55)</f>
        <v>2208638</v>
      </c>
      <c r="D48" s="23">
        <f t="shared" si="10"/>
        <v>2527575.69</v>
      </c>
      <c r="E48" s="23">
        <f t="shared" si="10"/>
        <v>1458970.64</v>
      </c>
      <c r="F48" s="23">
        <f t="shared" si="10"/>
        <v>1943317.4</v>
      </c>
      <c r="G48" s="23">
        <f t="shared" si="10"/>
        <v>2642034.43</v>
      </c>
      <c r="H48" s="23">
        <f t="shared" si="10"/>
        <v>1445404.26</v>
      </c>
      <c r="I48" s="23">
        <f>SUM(I49:I55)</f>
        <v>549123.23</v>
      </c>
      <c r="J48" s="23">
        <f>SUM(J49:J55)</f>
        <v>837341.36</v>
      </c>
      <c r="K48" s="23">
        <f aca="true" t="shared" si="11" ref="K48:K56">SUM(B48:J48)</f>
        <v>15031238.209999999</v>
      </c>
    </row>
    <row r="49" spans="1:11" ht="17.25" customHeight="1">
      <c r="A49" s="35" t="s">
        <v>49</v>
      </c>
      <c r="B49" s="23">
        <f aca="true" t="shared" si="12" ref="B49:H49">ROUND(B30*B7,2)</f>
        <v>1418833.2</v>
      </c>
      <c r="C49" s="23">
        <f t="shared" si="12"/>
        <v>2203739.55</v>
      </c>
      <c r="D49" s="23">
        <f t="shared" si="12"/>
        <v>2527575.69</v>
      </c>
      <c r="E49" s="23">
        <f t="shared" si="12"/>
        <v>1458970.64</v>
      </c>
      <c r="F49" s="23">
        <f t="shared" si="12"/>
        <v>1943317.4</v>
      </c>
      <c r="G49" s="23">
        <f t="shared" si="12"/>
        <v>2642034.43</v>
      </c>
      <c r="H49" s="23">
        <f t="shared" si="12"/>
        <v>1435749.81</v>
      </c>
      <c r="I49" s="23">
        <f>ROUND(I30*I7,2)</f>
        <v>549123.23</v>
      </c>
      <c r="J49" s="23">
        <f>ROUND(J30*J7,2)</f>
        <v>837341.36</v>
      </c>
      <c r="K49" s="23">
        <f t="shared" si="11"/>
        <v>15016685.309999999</v>
      </c>
    </row>
    <row r="50" spans="1:11" ht="17.25" customHeight="1">
      <c r="A50" s="35" t="s">
        <v>50</v>
      </c>
      <c r="B50" s="19">
        <v>0</v>
      </c>
      <c r="C50" s="23">
        <f>ROUND(C31*C7,2)</f>
        <v>4898.45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4898.45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9654.45</v>
      </c>
      <c r="I53" s="32">
        <f>+I35</f>
        <v>0</v>
      </c>
      <c r="J53" s="32">
        <f>+J35</f>
        <v>0</v>
      </c>
      <c r="K53" s="23">
        <f t="shared" si="11"/>
        <v>9654.45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18540.62</v>
      </c>
      <c r="C56" s="37">
        <v>22373.83</v>
      </c>
      <c r="D56" s="37">
        <v>22861.14</v>
      </c>
      <c r="E56" s="37">
        <v>21398.41</v>
      </c>
      <c r="F56" s="37">
        <v>21752.64</v>
      </c>
      <c r="G56" s="37">
        <v>28000.44</v>
      </c>
      <c r="H56" s="37">
        <v>19465.74</v>
      </c>
      <c r="I56" s="19">
        <v>0</v>
      </c>
      <c r="J56" s="37">
        <v>13211.03</v>
      </c>
      <c r="K56" s="37">
        <f t="shared" si="11"/>
        <v>167603.84999999998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-281481.66000000003</v>
      </c>
      <c r="C60" s="36">
        <f t="shared" si="13"/>
        <v>-264448.25</v>
      </c>
      <c r="D60" s="36">
        <f t="shared" si="13"/>
        <v>-278205.36</v>
      </c>
      <c r="E60" s="36">
        <f t="shared" si="13"/>
        <v>-294401.87000000005</v>
      </c>
      <c r="F60" s="36">
        <f t="shared" si="13"/>
        <v>-295207.74</v>
      </c>
      <c r="G60" s="36">
        <f t="shared" si="13"/>
        <v>-332430.65</v>
      </c>
      <c r="H60" s="36">
        <f t="shared" si="13"/>
        <v>-213861.95</v>
      </c>
      <c r="I60" s="36">
        <f t="shared" si="13"/>
        <v>-79682.18</v>
      </c>
      <c r="J60" s="36">
        <f t="shared" si="13"/>
        <v>-97038.96</v>
      </c>
      <c r="K60" s="36">
        <f>SUM(B60:J60)</f>
        <v>-2136758.62</v>
      </c>
    </row>
    <row r="61" spans="1:11" ht="18.75" customHeight="1">
      <c r="A61" s="16" t="s">
        <v>82</v>
      </c>
      <c r="B61" s="36">
        <f aca="true" t="shared" si="14" ref="B61:J61">B62+B63+B64+B65+B66+B67</f>
        <v>-259235.82</v>
      </c>
      <c r="C61" s="36">
        <f t="shared" si="14"/>
        <v>-239779.21</v>
      </c>
      <c r="D61" s="36">
        <f t="shared" si="14"/>
        <v>-242980.49</v>
      </c>
      <c r="E61" s="36">
        <f t="shared" si="14"/>
        <v>-267857.91000000003</v>
      </c>
      <c r="F61" s="36">
        <f t="shared" si="14"/>
        <v>-273190.22</v>
      </c>
      <c r="G61" s="36">
        <f t="shared" si="14"/>
        <v>-302557.56</v>
      </c>
      <c r="H61" s="36">
        <f t="shared" si="14"/>
        <v>-190622</v>
      </c>
      <c r="I61" s="36">
        <f t="shared" si="14"/>
        <v>-35574</v>
      </c>
      <c r="J61" s="36">
        <f t="shared" si="14"/>
        <v>-70221</v>
      </c>
      <c r="K61" s="36">
        <f aca="true" t="shared" si="15" ref="K61:K92">SUM(B61:J61)</f>
        <v>-1882018.21</v>
      </c>
    </row>
    <row r="62" spans="1:11" ht="18.75" customHeight="1">
      <c r="A62" s="12" t="s">
        <v>83</v>
      </c>
      <c r="B62" s="36">
        <f>-ROUND(B9*$D$3,2)</f>
        <v>-159621</v>
      </c>
      <c r="C62" s="36">
        <f aca="true" t="shared" si="16" ref="C62:J62">-ROUND(C9*$D$3,2)</f>
        <v>-231900</v>
      </c>
      <c r="D62" s="36">
        <f t="shared" si="16"/>
        <v>-202290</v>
      </c>
      <c r="E62" s="36">
        <f t="shared" si="16"/>
        <v>-143295</v>
      </c>
      <c r="F62" s="36">
        <f t="shared" si="16"/>
        <v>-172245</v>
      </c>
      <c r="G62" s="36">
        <f t="shared" si="16"/>
        <v>-212274</v>
      </c>
      <c r="H62" s="36">
        <f t="shared" si="16"/>
        <v>-190602</v>
      </c>
      <c r="I62" s="36">
        <f t="shared" si="16"/>
        <v>-35574</v>
      </c>
      <c r="J62" s="36">
        <f t="shared" si="16"/>
        <v>-70221</v>
      </c>
      <c r="K62" s="36">
        <f t="shared" si="15"/>
        <v>-1418022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-702</v>
      </c>
      <c r="C64" s="36">
        <v>-180</v>
      </c>
      <c r="D64" s="36">
        <v>-291</v>
      </c>
      <c r="E64" s="36">
        <v>-804</v>
      </c>
      <c r="F64" s="36">
        <v>-471</v>
      </c>
      <c r="G64" s="36">
        <v>-366</v>
      </c>
      <c r="H64" s="19">
        <v>0</v>
      </c>
      <c r="I64" s="19">
        <v>0</v>
      </c>
      <c r="J64" s="19">
        <v>0</v>
      </c>
      <c r="K64" s="36">
        <f t="shared" si="15"/>
        <v>-2814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-98912.82</v>
      </c>
      <c r="C66" s="48">
        <v>-7699.21</v>
      </c>
      <c r="D66" s="48">
        <v>-40343.49</v>
      </c>
      <c r="E66" s="48">
        <v>-123702.91</v>
      </c>
      <c r="F66" s="48">
        <v>-100474.22</v>
      </c>
      <c r="G66" s="48">
        <v>-89917.56</v>
      </c>
      <c r="H66" s="36">
        <v>-20</v>
      </c>
      <c r="I66" s="19">
        <v>0</v>
      </c>
      <c r="J66" s="19">
        <v>0</v>
      </c>
      <c r="K66" s="36">
        <f t="shared" si="15"/>
        <v>-461070.21</v>
      </c>
    </row>
    <row r="67" spans="1:11" ht="18.75" customHeight="1">
      <c r="A67" s="12" t="s">
        <v>61</v>
      </c>
      <c r="B67" s="19">
        <v>0</v>
      </c>
      <c r="C67" s="19">
        <v>0</v>
      </c>
      <c r="D67" s="36">
        <v>-56</v>
      </c>
      <c r="E67" s="36">
        <v>-56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-112</v>
      </c>
    </row>
    <row r="68" spans="1:11" ht="18.75" customHeight="1">
      <c r="A68" s="12" t="s">
        <v>87</v>
      </c>
      <c r="B68" s="36">
        <f aca="true" t="shared" si="17" ref="B68:J68">SUM(B69:B92)</f>
        <v>-22245.840000000004</v>
      </c>
      <c r="C68" s="36">
        <f t="shared" si="17"/>
        <v>-24669.04</v>
      </c>
      <c r="D68" s="36">
        <f t="shared" si="17"/>
        <v>-35224.87</v>
      </c>
      <c r="E68" s="36">
        <f t="shared" si="17"/>
        <v>-26543.96</v>
      </c>
      <c r="F68" s="36">
        <f t="shared" si="17"/>
        <v>-22017.52</v>
      </c>
      <c r="G68" s="36">
        <f t="shared" si="17"/>
        <v>-29873.09</v>
      </c>
      <c r="H68" s="36">
        <f t="shared" si="17"/>
        <v>-23239.949999999997</v>
      </c>
      <c r="I68" s="36">
        <f t="shared" si="17"/>
        <v>-44108.17999999999</v>
      </c>
      <c r="J68" s="36">
        <f t="shared" si="17"/>
        <v>-25819.6</v>
      </c>
      <c r="K68" s="36">
        <f t="shared" si="15"/>
        <v>-253742.05000000002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-14814.51</v>
      </c>
      <c r="C73" s="36">
        <v>-21505.91</v>
      </c>
      <c r="D73" s="36">
        <v>-20330.39</v>
      </c>
      <c r="E73" s="36">
        <v>-14256.9</v>
      </c>
      <c r="F73" s="36">
        <v>-19591.93</v>
      </c>
      <c r="G73" s="36">
        <v>-29855.09</v>
      </c>
      <c r="H73" s="36">
        <v>-14618.6</v>
      </c>
      <c r="I73" s="36">
        <v>-5139.11</v>
      </c>
      <c r="J73" s="36">
        <v>-10594.71</v>
      </c>
      <c r="K73" s="49">
        <f t="shared" si="15"/>
        <v>-150707.14999999997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36">
        <v>-7000</v>
      </c>
      <c r="C77" s="36">
        <v>-3000</v>
      </c>
      <c r="D77" s="36">
        <v>-13000</v>
      </c>
      <c r="E77" s="19">
        <v>0</v>
      </c>
      <c r="F77" s="36">
        <v>-2000</v>
      </c>
      <c r="G77" s="19">
        <v>0</v>
      </c>
      <c r="H77" s="36">
        <v>-8000</v>
      </c>
      <c r="I77" s="19">
        <v>0</v>
      </c>
      <c r="J77" s="19">
        <v>0</v>
      </c>
      <c r="K77" s="49">
        <f t="shared" si="15"/>
        <v>-33000</v>
      </c>
    </row>
    <row r="78" spans="1:11" ht="18.75" customHeight="1">
      <c r="A78" s="12" t="s">
        <v>71</v>
      </c>
      <c r="B78" s="36">
        <v>-431.33</v>
      </c>
      <c r="C78" s="19">
        <v>0</v>
      </c>
      <c r="D78" s="36">
        <v>-773.15</v>
      </c>
      <c r="E78" s="19">
        <v>0</v>
      </c>
      <c r="F78" s="36">
        <v>-32.26</v>
      </c>
      <c r="G78" s="19">
        <v>0</v>
      </c>
      <c r="H78" s="36">
        <v>-621.35</v>
      </c>
      <c r="I78" s="19">
        <v>0</v>
      </c>
      <c r="J78" s="19">
        <v>0</v>
      </c>
      <c r="K78" s="49">
        <f t="shared" si="15"/>
        <v>-1858.0900000000001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-12287.06</v>
      </c>
      <c r="F92" s="19">
        <v>0</v>
      </c>
      <c r="G92" s="19">
        <v>0</v>
      </c>
      <c r="H92" s="19">
        <v>0</v>
      </c>
      <c r="I92" s="49">
        <v>-6918.95</v>
      </c>
      <c r="J92" s="49">
        <v>-15224.89</v>
      </c>
      <c r="K92" s="49">
        <f t="shared" si="15"/>
        <v>-34430.899999999994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1155892.16</v>
      </c>
      <c r="C97" s="24">
        <f t="shared" si="19"/>
        <v>1966563.58</v>
      </c>
      <c r="D97" s="24">
        <f t="shared" si="19"/>
        <v>2272231.47</v>
      </c>
      <c r="E97" s="24">
        <f t="shared" si="19"/>
        <v>1185967.18</v>
      </c>
      <c r="F97" s="24">
        <f t="shared" si="19"/>
        <v>1669862.2999999998</v>
      </c>
      <c r="G97" s="24">
        <f t="shared" si="19"/>
        <v>2337604.22</v>
      </c>
      <c r="H97" s="24">
        <f t="shared" si="19"/>
        <v>1251008.05</v>
      </c>
      <c r="I97" s="24">
        <f>+I98+I99</f>
        <v>469441.05</v>
      </c>
      <c r="J97" s="24">
        <f>+J98+J99</f>
        <v>753513.43</v>
      </c>
      <c r="K97" s="49">
        <f t="shared" si="18"/>
        <v>13062083.440000001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1137351.5399999998</v>
      </c>
      <c r="C98" s="24">
        <f t="shared" si="20"/>
        <v>1944189.75</v>
      </c>
      <c r="D98" s="24">
        <f t="shared" si="20"/>
        <v>2249370.33</v>
      </c>
      <c r="E98" s="24">
        <f t="shared" si="20"/>
        <v>1164568.77</v>
      </c>
      <c r="F98" s="24">
        <f t="shared" si="20"/>
        <v>1648109.66</v>
      </c>
      <c r="G98" s="24">
        <f t="shared" si="20"/>
        <v>2309603.7800000003</v>
      </c>
      <c r="H98" s="24">
        <f t="shared" si="20"/>
        <v>1231542.31</v>
      </c>
      <c r="I98" s="24">
        <f t="shared" si="20"/>
        <v>469441.05</v>
      </c>
      <c r="J98" s="24">
        <f t="shared" si="20"/>
        <v>741300.76</v>
      </c>
      <c r="K98" s="49">
        <f t="shared" si="18"/>
        <v>12895477.950000003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18540.62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21752.64</v>
      </c>
      <c r="G99" s="24">
        <f t="shared" si="21"/>
        <v>28000.44</v>
      </c>
      <c r="H99" s="24">
        <f t="shared" si="21"/>
        <v>19465.74</v>
      </c>
      <c r="I99" s="19">
        <f t="shared" si="21"/>
        <v>0</v>
      </c>
      <c r="J99" s="24">
        <f t="shared" si="21"/>
        <v>12212.67</v>
      </c>
      <c r="K99" s="49">
        <f t="shared" si="18"/>
        <v>166605.49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13062083.42</v>
      </c>
      <c r="L105" s="55"/>
    </row>
    <row r="106" spans="1:11" ht="18.75" customHeight="1">
      <c r="A106" s="26" t="s">
        <v>78</v>
      </c>
      <c r="B106" s="27">
        <v>145824.75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145824.75</v>
      </c>
    </row>
    <row r="107" spans="1:11" ht="18.75" customHeight="1">
      <c r="A107" s="26" t="s">
        <v>79</v>
      </c>
      <c r="B107" s="27">
        <v>1010067.41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1010067.41</v>
      </c>
    </row>
    <row r="108" spans="1:11" ht="18.75" customHeight="1">
      <c r="A108" s="26" t="s">
        <v>80</v>
      </c>
      <c r="B108" s="41">
        <v>0</v>
      </c>
      <c r="C108" s="27">
        <f>+C97</f>
        <v>1966563.58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1966563.58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2272231.47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2272231.47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1185967.18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1185967.18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321594.37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321594.37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619074.37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619074.37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729193.55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729193.55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672964.38</v>
      </c>
      <c r="H115" s="41">
        <v>0</v>
      </c>
      <c r="I115" s="41">
        <v>0</v>
      </c>
      <c r="J115" s="41">
        <v>0</v>
      </c>
      <c r="K115" s="42">
        <f t="shared" si="22"/>
        <v>672964.38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54853.01</v>
      </c>
      <c r="H116" s="41">
        <v>0</v>
      </c>
      <c r="I116" s="41">
        <v>0</v>
      </c>
      <c r="J116" s="41">
        <v>0</v>
      </c>
      <c r="K116" s="42">
        <f t="shared" si="22"/>
        <v>54853.01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379375.53</v>
      </c>
      <c r="H117" s="41">
        <v>0</v>
      </c>
      <c r="I117" s="41">
        <v>0</v>
      </c>
      <c r="J117" s="41">
        <v>0</v>
      </c>
      <c r="K117" s="42">
        <f t="shared" si="22"/>
        <v>379375.53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348597.7</v>
      </c>
      <c r="H118" s="41">
        <v>0</v>
      </c>
      <c r="I118" s="41">
        <v>0</v>
      </c>
      <c r="J118" s="41">
        <v>0</v>
      </c>
      <c r="K118" s="42">
        <f t="shared" si="22"/>
        <v>348597.7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881813.59</v>
      </c>
      <c r="H119" s="41">
        <v>0</v>
      </c>
      <c r="I119" s="41">
        <v>0</v>
      </c>
      <c r="J119" s="41">
        <v>0</v>
      </c>
      <c r="K119" s="42">
        <f t="shared" si="22"/>
        <v>881813.59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452901.38</v>
      </c>
      <c r="I120" s="41">
        <v>0</v>
      </c>
      <c r="J120" s="41">
        <v>0</v>
      </c>
      <c r="K120" s="42">
        <f t="shared" si="22"/>
        <v>452901.38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798106.67</v>
      </c>
      <c r="I121" s="41">
        <v>0</v>
      </c>
      <c r="J121" s="41">
        <v>0</v>
      </c>
      <c r="K121" s="42">
        <f t="shared" si="22"/>
        <v>798106.67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469441.05</v>
      </c>
      <c r="J122" s="41">
        <v>0</v>
      </c>
      <c r="K122" s="42">
        <f t="shared" si="22"/>
        <v>469441.05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753513.43</v>
      </c>
      <c r="K123" s="45">
        <f t="shared" si="22"/>
        <v>753513.43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2014-11-07T17:08:16Z</dcterms:modified>
  <cp:category/>
  <cp:version/>
  <cp:contentType/>
  <cp:contentStatus/>
</cp:coreProperties>
</file>