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<sst xmlns="http://schemas.openxmlformats.org/spreadsheetml/2006/main" count="129" uniqueCount="129">
  <si>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</si>
  <si>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</si>
  <si>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</si>
  <si>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</si>
  <si>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</si>
  <si>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</si>
  <si>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</si>
  <si>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</si>
  <si>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</si>
  <si>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</si>
  <si>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</si>
  <si>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</si>
  <si>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</si>
  <si>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</si>
  <si>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</si>
  <si>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</si>
  <si>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</si>
  <si>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</si>
  <si>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</si>
  <si>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</si>
  <si>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</si>
  <si>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</si>
  <si>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</si>
  <si>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</si>
  <si>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</si>
  <si>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</si>
  <si>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</si>
  <si>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</si>
  <si>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</si>
  <si>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</si>
  <si>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</si>
  <si>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</si>
  <si>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</si>
  <si>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</si>
  <si>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</si>
  <si>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</si>
  <si>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</si>
  <si>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</si>
  <si>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</si>
  <si>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</si>
  <si>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</si>
  <si>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</si>
  <si>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</si>
  <si>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</si>
  <si>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</si>
  <si>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</si>
  <si>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</si>
  <si>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</si>
  <si>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</si>
  <si>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</si>
  <si>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</si>
  <si>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</si>
  <si>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</si>
  <si>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</si>
  <si>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</si>
  <si>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</si>
  <si>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</si>
  <si>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</si>
  <si>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</si>
  <si>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</si>
  <si>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</si>
  <si>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</si>
  <si>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</si>
  <si>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</si>
  <si>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</si>
  <si>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</si>
  <si>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</si>
  <si>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</si>
  <si>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</si>
  <si>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</si>
  <si>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</si>
  <si>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</si>
  <si>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</si>
  <si>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</si>
  <si>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</si>
  <si>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</si>
  <si>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</si>
  <si>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</si>
  <si>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</si>
  <si>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</si>
  <si>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</si>
  <si>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</si>
  <si>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</si>
  <si>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</si>
  <si>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</si>
  <si>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</si>
  <si>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</si>
  <si>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</si>
  <si>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</si>
  <si>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</si>
  <si>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</si>
  <si>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</si>
  <si>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</si>
  <si>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</si>
  <si>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</si>
  <si>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</si>
  <si>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</si>
  <si>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</si>
  <si>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</si>
  <si>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</si>
  <si>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</si>
  <si>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</si>
  <si>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</si>
  <si>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</si>
  <si>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</si>
  <si>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</si>
  <si>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</si>
  <si>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</si>
  <si>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</si>
  <si>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</si>
  <si>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</si>
  <si>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</si>
  <si>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</si>
  <si>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</si>
  <si>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</si>
  <si>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</si>
  <si>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</si>
  <si>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</si>
  <si>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</si>
  <si>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</si>
  <si>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</si>
  <si>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</si>
  <si>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</si>
  <si>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</si>
  <si>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</si>
  <si>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</si>
  <si>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</si>
  <si>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</si>
  <si>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01/11/14 - VENCIMENTO 07/11/14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</si>
</sst>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318825</v>
      </c>
      <c r="C7" s="9">
        <f t="shared" si="0"/>
        <v>438897</v>
      </c>
      <c r="D7" s="9">
        <f t="shared" si="0"/>
        <v>487604</v>
      </c>
      <c r="E7" s="9">
        <f t="shared" si="0"/>
        <v>274418</v>
      </c>
      <c r="F7" s="9">
        <f t="shared" si="0"/>
        <v>427753</v>
      </c>
      <c r="G7" s="9">
        <f t="shared" si="0"/>
        <v>639674</v>
      </c>
      <c r="H7" s="9">
        <f t="shared" si="0"/>
        <v>268942</v>
      </c>
      <c r="I7" s="9">
        <f t="shared" si="0"/>
        <v>60231</v>
      </c>
      <c r="J7" s="9">
        <f t="shared" si="0"/>
        <v>180308</v>
      </c>
      <c r="K7" s="9">
        <f t="shared" si="0"/>
        <v>3096652</v>
      </c>
      <c r="L7" s="53"/>
    </row>
    <row r="8" spans="1:11" ht="17.25" customHeight="1">
      <c r="A8" s="10" t="s">
        <v>121</v>
      </c>
      <c r="B8" s="11">
        <f>B9+B12+B16</f>
        <v>189563</v>
      </c>
      <c r="C8" s="11">
        <f aca="true" t="shared" si="1" ref="C8:J8">C9+C12+C16</f>
        <v>270233</v>
      </c>
      <c r="D8" s="11">
        <f t="shared" si="1"/>
        <v>282765</v>
      </c>
      <c r="E8" s="11">
        <f t="shared" si="1"/>
        <v>165123</v>
      </c>
      <c r="F8" s="11">
        <f t="shared" si="1"/>
        <v>238295</v>
      </c>
      <c r="G8" s="11">
        <f t="shared" si="1"/>
        <v>348678</v>
      </c>
      <c r="H8" s="11">
        <f t="shared" si="1"/>
        <v>168382</v>
      </c>
      <c r="I8" s="11">
        <f t="shared" si="1"/>
        <v>32621</v>
      </c>
      <c r="J8" s="11">
        <f t="shared" si="1"/>
        <v>103491</v>
      </c>
      <c r="K8" s="11">
        <f>SUM(B8:J8)</f>
        <v>1799151</v>
      </c>
    </row>
    <row r="9" spans="1:11" ht="17.25" customHeight="1">
      <c r="A9" s="15" t="s">
        <v>17</v>
      </c>
      <c r="B9" s="13">
        <f>+B10+B11</f>
        <v>35766</v>
      </c>
      <c r="C9" s="13">
        <f aca="true" t="shared" si="2" ref="C9:J9">+C10+C11</f>
        <v>56051</v>
      </c>
      <c r="D9" s="13">
        <f t="shared" si="2"/>
        <v>52978</v>
      </c>
      <c r="E9" s="13">
        <f t="shared" si="2"/>
        <v>31507</v>
      </c>
      <c r="F9" s="13">
        <f t="shared" si="2"/>
        <v>37816</v>
      </c>
      <c r="G9" s="13">
        <f t="shared" si="2"/>
        <v>42263</v>
      </c>
      <c r="H9" s="13">
        <f t="shared" si="2"/>
        <v>35794</v>
      </c>
      <c r="I9" s="13">
        <f t="shared" si="2"/>
        <v>7507</v>
      </c>
      <c r="J9" s="13">
        <f t="shared" si="2"/>
        <v>16825</v>
      </c>
      <c r="K9" s="11">
        <f>SUM(B9:J9)</f>
        <v>316507</v>
      </c>
    </row>
    <row r="10" spans="1:11" ht="17.25" customHeight="1">
      <c r="A10" s="30" t="s">
        <v>18</v>
      </c>
      <c r="B10" s="13">
        <v>35766</v>
      </c>
      <c r="C10" s="13">
        <v>56051</v>
      </c>
      <c r="D10" s="13">
        <v>52978</v>
      </c>
      <c r="E10" s="13">
        <v>31507</v>
      </c>
      <c r="F10" s="13">
        <v>37816</v>
      </c>
      <c r="G10" s="13">
        <v>42263</v>
      </c>
      <c r="H10" s="13">
        <v>35794</v>
      </c>
      <c r="I10" s="13">
        <v>7507</v>
      </c>
      <c r="J10" s="13">
        <v>16825</v>
      </c>
      <c r="K10" s="11">
        <f>SUM(B10:J10)</f>
        <v>316507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147844</v>
      </c>
      <c r="C12" s="17">
        <f t="shared" si="3"/>
        <v>205517</v>
      </c>
      <c r="D12" s="17">
        <f t="shared" si="3"/>
        <v>221765</v>
      </c>
      <c r="E12" s="17">
        <f t="shared" si="3"/>
        <v>128762</v>
      </c>
      <c r="F12" s="17">
        <f t="shared" si="3"/>
        <v>193040</v>
      </c>
      <c r="G12" s="17">
        <f t="shared" si="3"/>
        <v>295672</v>
      </c>
      <c r="H12" s="17">
        <f t="shared" si="3"/>
        <v>127889</v>
      </c>
      <c r="I12" s="17">
        <f t="shared" si="3"/>
        <v>24009</v>
      </c>
      <c r="J12" s="17">
        <f t="shared" si="3"/>
        <v>83546</v>
      </c>
      <c r="K12" s="11">
        <f aca="true" t="shared" si="4" ref="K12:K27">SUM(B12:J12)</f>
        <v>1428044</v>
      </c>
    </row>
    <row r="13" spans="1:13" ht="17.25" customHeight="1">
      <c r="A13" s="14" t="s">
        <v>20</v>
      </c>
      <c r="B13" s="13">
        <v>68681</v>
      </c>
      <c r="C13" s="13">
        <v>101645</v>
      </c>
      <c r="D13" s="13">
        <v>111332</v>
      </c>
      <c r="E13" s="13">
        <v>64657</v>
      </c>
      <c r="F13" s="13">
        <v>93661</v>
      </c>
      <c r="G13" s="13">
        <v>136515</v>
      </c>
      <c r="H13" s="13">
        <v>58040</v>
      </c>
      <c r="I13" s="13">
        <v>13045</v>
      </c>
      <c r="J13" s="13">
        <v>41858</v>
      </c>
      <c r="K13" s="11">
        <f t="shared" si="4"/>
        <v>689434</v>
      </c>
      <c r="L13" s="53"/>
      <c r="M13" s="54"/>
    </row>
    <row r="14" spans="1:12" ht="17.25" customHeight="1">
      <c r="A14" s="14" t="s">
        <v>21</v>
      </c>
      <c r="B14" s="13">
        <v>66265</v>
      </c>
      <c r="C14" s="13">
        <v>84461</v>
      </c>
      <c r="D14" s="13">
        <v>91981</v>
      </c>
      <c r="E14" s="13">
        <v>53664</v>
      </c>
      <c r="F14" s="13">
        <v>83634</v>
      </c>
      <c r="G14" s="13">
        <v>139344</v>
      </c>
      <c r="H14" s="13">
        <v>59075</v>
      </c>
      <c r="I14" s="13">
        <v>8845</v>
      </c>
      <c r="J14" s="13">
        <v>34569</v>
      </c>
      <c r="K14" s="11">
        <f t="shared" si="4"/>
        <v>621838</v>
      </c>
      <c r="L14" s="53"/>
    </row>
    <row r="15" spans="1:11" ht="17.25" customHeight="1">
      <c r="A15" s="14" t="s">
        <v>22</v>
      </c>
      <c r="B15" s="13">
        <v>12898</v>
      </c>
      <c r="C15" s="13">
        <v>19411</v>
      </c>
      <c r="D15" s="13">
        <v>18452</v>
      </c>
      <c r="E15" s="13">
        <v>10441</v>
      </c>
      <c r="F15" s="13">
        <v>15745</v>
      </c>
      <c r="G15" s="13">
        <v>19813</v>
      </c>
      <c r="H15" s="13">
        <v>10774</v>
      </c>
      <c r="I15" s="13">
        <v>2119</v>
      </c>
      <c r="J15" s="13">
        <v>7119</v>
      </c>
      <c r="K15" s="11">
        <f t="shared" si="4"/>
        <v>116772</v>
      </c>
    </row>
    <row r="16" spans="1:11" ht="17.25" customHeight="1">
      <c r="A16" s="15" t="s">
        <v>117</v>
      </c>
      <c r="B16" s="13">
        <f>B17+B18+B19</f>
        <v>5953</v>
      </c>
      <c r="C16" s="13">
        <f aca="true" t="shared" si="5" ref="C16:J16">C17+C18+C19</f>
        <v>8665</v>
      </c>
      <c r="D16" s="13">
        <f t="shared" si="5"/>
        <v>8022</v>
      </c>
      <c r="E16" s="13">
        <f t="shared" si="5"/>
        <v>4854</v>
      </c>
      <c r="F16" s="13">
        <f t="shared" si="5"/>
        <v>7439</v>
      </c>
      <c r="G16" s="13">
        <f t="shared" si="5"/>
        <v>10743</v>
      </c>
      <c r="H16" s="13">
        <f t="shared" si="5"/>
        <v>4699</v>
      </c>
      <c r="I16" s="13">
        <f t="shared" si="5"/>
        <v>1105</v>
      </c>
      <c r="J16" s="13">
        <f t="shared" si="5"/>
        <v>3120</v>
      </c>
      <c r="K16" s="11">
        <f t="shared" si="4"/>
        <v>54600</v>
      </c>
    </row>
    <row r="17" spans="1:11" ht="17.25" customHeight="1">
      <c r="A17" s="14" t="s">
        <v>118</v>
      </c>
      <c r="B17" s="13">
        <v>2489</v>
      </c>
      <c r="C17" s="13">
        <v>3681</v>
      </c>
      <c r="D17" s="13">
        <v>3435</v>
      </c>
      <c r="E17" s="13">
        <v>2258</v>
      </c>
      <c r="F17" s="13">
        <v>3412</v>
      </c>
      <c r="G17" s="13">
        <v>4869</v>
      </c>
      <c r="H17" s="13">
        <v>2301</v>
      </c>
      <c r="I17" s="13">
        <v>532</v>
      </c>
      <c r="J17" s="13">
        <v>1354</v>
      </c>
      <c r="K17" s="11">
        <f t="shared" si="4"/>
        <v>24331</v>
      </c>
    </row>
    <row r="18" spans="1:11" ht="17.25" customHeight="1">
      <c r="A18" s="14" t="s">
        <v>119</v>
      </c>
      <c r="B18" s="13">
        <v>225</v>
      </c>
      <c r="C18" s="13">
        <v>323</v>
      </c>
      <c r="D18" s="13">
        <v>299</v>
      </c>
      <c r="E18" s="13">
        <v>258</v>
      </c>
      <c r="F18" s="13">
        <v>297</v>
      </c>
      <c r="G18" s="13">
        <v>608</v>
      </c>
      <c r="H18" s="13">
        <v>177</v>
      </c>
      <c r="I18" s="13">
        <v>48</v>
      </c>
      <c r="J18" s="13">
        <v>162</v>
      </c>
      <c r="K18" s="11">
        <f t="shared" si="4"/>
        <v>2397</v>
      </c>
    </row>
    <row r="19" spans="1:11" ht="17.25" customHeight="1">
      <c r="A19" s="14" t="s">
        <v>120</v>
      </c>
      <c r="B19" s="13">
        <v>3239</v>
      </c>
      <c r="C19" s="13">
        <v>4661</v>
      </c>
      <c r="D19" s="13">
        <v>4288</v>
      </c>
      <c r="E19" s="13">
        <v>2338</v>
      </c>
      <c r="F19" s="13">
        <v>3730</v>
      </c>
      <c r="G19" s="13">
        <v>5266</v>
      </c>
      <c r="H19" s="13">
        <v>2221</v>
      </c>
      <c r="I19" s="13">
        <v>525</v>
      </c>
      <c r="J19" s="13">
        <v>1604</v>
      </c>
      <c r="K19" s="11">
        <f t="shared" si="4"/>
        <v>27872</v>
      </c>
    </row>
    <row r="20" spans="1:11" ht="17.25" customHeight="1">
      <c r="A20" s="16" t="s">
        <v>23</v>
      </c>
      <c r="B20" s="11">
        <f>+B21+B22+B23</f>
        <v>99727</v>
      </c>
      <c r="C20" s="11">
        <f aca="true" t="shared" si="6" ref="C20:J20">+C21+C22+C23</f>
        <v>124159</v>
      </c>
      <c r="D20" s="11">
        <f t="shared" si="6"/>
        <v>149743</v>
      </c>
      <c r="E20" s="11">
        <f t="shared" si="6"/>
        <v>80091</v>
      </c>
      <c r="F20" s="11">
        <f t="shared" si="6"/>
        <v>150429</v>
      </c>
      <c r="G20" s="11">
        <f t="shared" si="6"/>
        <v>250333</v>
      </c>
      <c r="H20" s="11">
        <f t="shared" si="6"/>
        <v>78757</v>
      </c>
      <c r="I20" s="11">
        <f t="shared" si="6"/>
        <v>18864</v>
      </c>
      <c r="J20" s="11">
        <f t="shared" si="6"/>
        <v>52561</v>
      </c>
      <c r="K20" s="11">
        <f t="shared" si="4"/>
        <v>1004664</v>
      </c>
    </row>
    <row r="21" spans="1:12" ht="17.25" customHeight="1">
      <c r="A21" s="12" t="s">
        <v>24</v>
      </c>
      <c r="B21" s="13">
        <v>51197</v>
      </c>
      <c r="C21" s="13">
        <v>69337</v>
      </c>
      <c r="D21" s="13">
        <v>83866</v>
      </c>
      <c r="E21" s="13">
        <v>44954</v>
      </c>
      <c r="F21" s="13">
        <v>80228</v>
      </c>
      <c r="G21" s="13">
        <v>123195</v>
      </c>
      <c r="H21" s="13">
        <v>41766</v>
      </c>
      <c r="I21" s="13">
        <v>11222</v>
      </c>
      <c r="J21" s="13">
        <v>28531</v>
      </c>
      <c r="K21" s="11">
        <f t="shared" si="4"/>
        <v>534296</v>
      </c>
      <c r="L21" s="53"/>
    </row>
    <row r="22" spans="1:12" ht="17.25" customHeight="1">
      <c r="A22" s="12" t="s">
        <v>25</v>
      </c>
      <c r="B22" s="13">
        <v>41200</v>
      </c>
      <c r="C22" s="13">
        <v>45435</v>
      </c>
      <c r="D22" s="13">
        <v>55344</v>
      </c>
      <c r="E22" s="13">
        <v>30042</v>
      </c>
      <c r="F22" s="13">
        <v>60166</v>
      </c>
      <c r="G22" s="13">
        <v>113177</v>
      </c>
      <c r="H22" s="13">
        <v>32129</v>
      </c>
      <c r="I22" s="13">
        <v>6268</v>
      </c>
      <c r="J22" s="13">
        <v>20146</v>
      </c>
      <c r="K22" s="11">
        <f t="shared" si="4"/>
        <v>403907</v>
      </c>
      <c r="L22" s="53"/>
    </row>
    <row r="23" spans="1:11" ht="17.25" customHeight="1">
      <c r="A23" s="12" t="s">
        <v>26</v>
      </c>
      <c r="B23" s="13">
        <v>7330</v>
      </c>
      <c r="C23" s="13">
        <v>9387</v>
      </c>
      <c r="D23" s="13">
        <v>10533</v>
      </c>
      <c r="E23" s="13">
        <v>5095</v>
      </c>
      <c r="F23" s="13">
        <v>10035</v>
      </c>
      <c r="G23" s="13">
        <v>13961</v>
      </c>
      <c r="H23" s="13">
        <v>4862</v>
      </c>
      <c r="I23" s="13">
        <v>1374</v>
      </c>
      <c r="J23" s="13">
        <v>3884</v>
      </c>
      <c r="K23" s="11">
        <f t="shared" si="4"/>
        <v>66461</v>
      </c>
    </row>
    <row r="24" spans="1:11" ht="17.25" customHeight="1">
      <c r="A24" s="16" t="s">
        <v>27</v>
      </c>
      <c r="B24" s="13">
        <v>29535</v>
      </c>
      <c r="C24" s="13">
        <v>44505</v>
      </c>
      <c r="D24" s="13">
        <v>55096</v>
      </c>
      <c r="E24" s="13">
        <v>29204</v>
      </c>
      <c r="F24" s="13">
        <v>39029</v>
      </c>
      <c r="G24" s="13">
        <v>40663</v>
      </c>
      <c r="H24" s="13">
        <v>19462</v>
      </c>
      <c r="I24" s="13">
        <v>8746</v>
      </c>
      <c r="J24" s="13">
        <v>24256</v>
      </c>
      <c r="K24" s="11">
        <f t="shared" si="4"/>
        <v>290496</v>
      </c>
    </row>
    <row r="25" spans="1:12" ht="17.25" customHeight="1">
      <c r="A25" s="12" t="s">
        <v>28</v>
      </c>
      <c r="B25" s="13">
        <v>18902</v>
      </c>
      <c r="C25" s="13">
        <v>28483</v>
      </c>
      <c r="D25" s="13">
        <v>35261</v>
      </c>
      <c r="E25" s="13">
        <v>18691</v>
      </c>
      <c r="F25" s="13">
        <v>24979</v>
      </c>
      <c r="G25" s="13">
        <v>26024</v>
      </c>
      <c r="H25" s="13">
        <v>12456</v>
      </c>
      <c r="I25" s="13">
        <v>5597</v>
      </c>
      <c r="J25" s="13">
        <v>15524</v>
      </c>
      <c r="K25" s="11">
        <f t="shared" si="4"/>
        <v>185917</v>
      </c>
      <c r="L25" s="53"/>
    </row>
    <row r="26" spans="1:12" ht="17.25" customHeight="1">
      <c r="A26" s="12" t="s">
        <v>29</v>
      </c>
      <c r="B26" s="13">
        <v>10633</v>
      </c>
      <c r="C26" s="13">
        <v>16022</v>
      </c>
      <c r="D26" s="13">
        <v>19835</v>
      </c>
      <c r="E26" s="13">
        <v>10513</v>
      </c>
      <c r="F26" s="13">
        <v>14050</v>
      </c>
      <c r="G26" s="13">
        <v>14639</v>
      </c>
      <c r="H26" s="13">
        <v>7006</v>
      </c>
      <c r="I26" s="13">
        <v>3149</v>
      </c>
      <c r="J26" s="13">
        <v>8732</v>
      </c>
      <c r="K26" s="11">
        <f t="shared" si="4"/>
        <v>104579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2341</v>
      </c>
      <c r="I27" s="11">
        <v>0</v>
      </c>
      <c r="J27" s="11">
        <v>0</v>
      </c>
      <c r="K27" s="11">
        <f t="shared" si="4"/>
        <v>2341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22803.01</v>
      </c>
      <c r="I35" s="19">
        <v>0</v>
      </c>
      <c r="J35" s="19">
        <v>0</v>
      </c>
      <c r="K35" s="23">
        <f>SUM(B35:J35)</f>
        <v>22803.01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786611.8</v>
      </c>
      <c r="C47" s="22">
        <f aca="true" t="shared" si="9" ref="C47:H47">+C48+C56</f>
        <v>1230703.8</v>
      </c>
      <c r="D47" s="22">
        <f t="shared" si="9"/>
        <v>1547940.17</v>
      </c>
      <c r="E47" s="22">
        <f t="shared" si="9"/>
        <v>744764.26</v>
      </c>
      <c r="F47" s="22">
        <f t="shared" si="9"/>
        <v>1115387.92</v>
      </c>
      <c r="G47" s="22">
        <f t="shared" si="9"/>
        <v>1436178.78</v>
      </c>
      <c r="H47" s="22">
        <f t="shared" si="9"/>
        <v>719611.86</v>
      </c>
      <c r="I47" s="22">
        <f>+I48+I56</f>
        <v>269877.04</v>
      </c>
      <c r="J47" s="22">
        <f>+J48+J56</f>
        <v>492235.29000000004</v>
      </c>
      <c r="K47" s="22">
        <f>SUM(B47:J47)</f>
        <v>8343310.920000001</v>
      </c>
    </row>
    <row r="48" spans="1:11" ht="17.25" customHeight="1">
      <c r="A48" s="16" t="s">
        <v>48</v>
      </c>
      <c r="B48" s="23">
        <f>SUM(B49:B55)</f>
        <v>769547.9</v>
      </c>
      <c r="C48" s="23">
        <f aca="true" t="shared" si="10" ref="C48:H48">SUM(C49:C55)</f>
        <v>1208329.97</v>
      </c>
      <c r="D48" s="23">
        <f t="shared" si="10"/>
        <v>1525079.03</v>
      </c>
      <c r="E48" s="23">
        <f t="shared" si="10"/>
        <v>723365.85</v>
      </c>
      <c r="F48" s="23">
        <f t="shared" si="10"/>
        <v>1094619.93</v>
      </c>
      <c r="G48" s="23">
        <f t="shared" si="10"/>
        <v>1408178.34</v>
      </c>
      <c r="H48" s="23">
        <f t="shared" si="10"/>
        <v>701666.41</v>
      </c>
      <c r="I48" s="23">
        <f>SUM(I49:I55)</f>
        <v>269877.04</v>
      </c>
      <c r="J48" s="23">
        <f>SUM(J49:J55)</f>
        <v>479024.26</v>
      </c>
      <c r="K48" s="23">
        <f aca="true" t="shared" si="11" ref="K48:K56">SUM(B48:J48)</f>
        <v>8179688.7299999995</v>
      </c>
    </row>
    <row r="49" spans="1:11" ht="17.25" customHeight="1">
      <c r="A49" s="35" t="s">
        <v>49</v>
      </c>
      <c r="B49" s="23">
        <f aca="true" t="shared" si="12" ref="B49:H49">ROUND(B30*B7,2)</f>
        <v>769547.9</v>
      </c>
      <c r="C49" s="23">
        <f t="shared" si="12"/>
        <v>1205650.06</v>
      </c>
      <c r="D49" s="23">
        <f t="shared" si="12"/>
        <v>1525079.03</v>
      </c>
      <c r="E49" s="23">
        <f t="shared" si="12"/>
        <v>723365.85</v>
      </c>
      <c r="F49" s="23">
        <f t="shared" si="12"/>
        <v>1094619.93</v>
      </c>
      <c r="G49" s="23">
        <f t="shared" si="12"/>
        <v>1408178.34</v>
      </c>
      <c r="H49" s="23">
        <f t="shared" si="12"/>
        <v>678863.4</v>
      </c>
      <c r="I49" s="23">
        <f>ROUND(I30*I7,2)</f>
        <v>269877.04</v>
      </c>
      <c r="J49" s="23">
        <f>ROUND(J30*J7,2)</f>
        <v>479024.26</v>
      </c>
      <c r="K49" s="23">
        <f t="shared" si="11"/>
        <v>8154205.81</v>
      </c>
    </row>
    <row r="50" spans="1:11" ht="17.25" customHeight="1">
      <c r="A50" s="35" t="s">
        <v>50</v>
      </c>
      <c r="B50" s="19">
        <v>0</v>
      </c>
      <c r="C50" s="23">
        <f>ROUND(C31*C7,2)</f>
        <v>2679.91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2679.91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22803.01</v>
      </c>
      <c r="I53" s="32">
        <f>+I35</f>
        <v>0</v>
      </c>
      <c r="J53" s="32">
        <f>+J35</f>
        <v>0</v>
      </c>
      <c r="K53" s="23">
        <f t="shared" si="11"/>
        <v>22803.01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17063.9</v>
      </c>
      <c r="C56" s="37">
        <v>22373.83</v>
      </c>
      <c r="D56" s="37">
        <v>22861.14</v>
      </c>
      <c r="E56" s="37">
        <v>21398.41</v>
      </c>
      <c r="F56" s="37">
        <v>20767.99</v>
      </c>
      <c r="G56" s="37">
        <v>28000.44</v>
      </c>
      <c r="H56" s="37">
        <v>17945.45</v>
      </c>
      <c r="I56" s="19">
        <v>0</v>
      </c>
      <c r="J56" s="37">
        <v>13211.03</v>
      </c>
      <c r="K56" s="37">
        <f t="shared" si="11"/>
        <v>163622.19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-107298</v>
      </c>
      <c r="C60" s="36">
        <f t="shared" si="13"/>
        <v>-168316.13</v>
      </c>
      <c r="D60" s="36">
        <f t="shared" si="13"/>
        <v>-160055.33</v>
      </c>
      <c r="E60" s="36">
        <f t="shared" si="13"/>
        <v>-100702.54</v>
      </c>
      <c r="F60" s="36">
        <f t="shared" si="13"/>
        <v>-113841.33</v>
      </c>
      <c r="G60" s="36">
        <f t="shared" si="13"/>
        <v>-126807</v>
      </c>
      <c r="H60" s="36">
        <f t="shared" si="13"/>
        <v>-107382</v>
      </c>
      <c r="I60" s="36">
        <f t="shared" si="13"/>
        <v>-27971.57</v>
      </c>
      <c r="J60" s="36">
        <f t="shared" si="13"/>
        <v>-60284.37</v>
      </c>
      <c r="K60" s="36">
        <f>SUM(B60:J60)</f>
        <v>-972658.2699999999</v>
      </c>
    </row>
    <row r="61" spans="1:11" ht="18.75" customHeight="1">
      <c r="A61" s="16" t="s">
        <v>82</v>
      </c>
      <c r="B61" s="36">
        <f aca="true" t="shared" si="14" ref="B61:J61">B62+B63+B64+B65+B66+B67</f>
        <v>-107298</v>
      </c>
      <c r="C61" s="36">
        <f t="shared" si="14"/>
        <v>-168153</v>
      </c>
      <c r="D61" s="36">
        <f t="shared" si="14"/>
        <v>-158934</v>
      </c>
      <c r="E61" s="36">
        <f t="shared" si="14"/>
        <v>-94521</v>
      </c>
      <c r="F61" s="36">
        <f t="shared" si="14"/>
        <v>-113448</v>
      </c>
      <c r="G61" s="36">
        <f t="shared" si="14"/>
        <v>-126789</v>
      </c>
      <c r="H61" s="36">
        <f t="shared" si="14"/>
        <v>-107382</v>
      </c>
      <c r="I61" s="36">
        <f t="shared" si="14"/>
        <v>-22521</v>
      </c>
      <c r="J61" s="36">
        <f t="shared" si="14"/>
        <v>-50475</v>
      </c>
      <c r="K61" s="36">
        <f aca="true" t="shared" si="15" ref="K61:K92">SUM(B61:J61)</f>
        <v>-949521</v>
      </c>
    </row>
    <row r="62" spans="1:11" ht="18.75" customHeight="1">
      <c r="A62" s="12" t="s">
        <v>83</v>
      </c>
      <c r="B62" s="36">
        <f>-ROUND(B9*$D$3,2)</f>
        <v>-107298</v>
      </c>
      <c r="C62" s="36">
        <f aca="true" t="shared" si="16" ref="C62:J62">-ROUND(C9*$D$3,2)</f>
        <v>-168153</v>
      </c>
      <c r="D62" s="36">
        <f t="shared" si="16"/>
        <v>-158934</v>
      </c>
      <c r="E62" s="36">
        <f t="shared" si="16"/>
        <v>-94521</v>
      </c>
      <c r="F62" s="36">
        <f t="shared" si="16"/>
        <v>-113448</v>
      </c>
      <c r="G62" s="36">
        <f t="shared" si="16"/>
        <v>-126789</v>
      </c>
      <c r="H62" s="36">
        <f t="shared" si="16"/>
        <v>-107382</v>
      </c>
      <c r="I62" s="36">
        <f t="shared" si="16"/>
        <v>-22521</v>
      </c>
      <c r="J62" s="36">
        <f t="shared" si="16"/>
        <v>-50475</v>
      </c>
      <c r="K62" s="36">
        <f t="shared" si="15"/>
        <v>-949521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-6181.54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-5450.57</v>
      </c>
      <c r="J68" s="36">
        <f t="shared" si="17"/>
        <v>-8811.01</v>
      </c>
      <c r="K68" s="36">
        <f t="shared" si="15"/>
        <v>-22138.91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-6181.54</v>
      </c>
      <c r="F92" s="19">
        <v>0</v>
      </c>
      <c r="G92" s="19">
        <v>0</v>
      </c>
      <c r="H92" s="19">
        <v>0</v>
      </c>
      <c r="I92" s="49">
        <v>-3400.45</v>
      </c>
      <c r="J92" s="49">
        <v>-8811.01</v>
      </c>
      <c r="K92" s="49">
        <f t="shared" si="15"/>
        <v>-18393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679313.8</v>
      </c>
      <c r="C97" s="24">
        <f t="shared" si="19"/>
        <v>1062387.67</v>
      </c>
      <c r="D97" s="24">
        <f t="shared" si="19"/>
        <v>1387884.8399999999</v>
      </c>
      <c r="E97" s="24">
        <f t="shared" si="19"/>
        <v>644061.72</v>
      </c>
      <c r="F97" s="24">
        <f t="shared" si="19"/>
        <v>1001546.59</v>
      </c>
      <c r="G97" s="24">
        <f t="shared" si="19"/>
        <v>1309371.78</v>
      </c>
      <c r="H97" s="24">
        <f t="shared" si="19"/>
        <v>612229.86</v>
      </c>
      <c r="I97" s="24">
        <f>+I98+I99</f>
        <v>241905.46999999997</v>
      </c>
      <c r="J97" s="24">
        <f>+J98+J99</f>
        <v>431950.92</v>
      </c>
      <c r="K97" s="49">
        <f t="shared" si="18"/>
        <v>7370652.649999999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662249.9</v>
      </c>
      <c r="C98" s="24">
        <f t="shared" si="20"/>
        <v>1040013.84</v>
      </c>
      <c r="D98" s="24">
        <f t="shared" si="20"/>
        <v>1365023.7</v>
      </c>
      <c r="E98" s="24">
        <f t="shared" si="20"/>
        <v>622663.3099999999</v>
      </c>
      <c r="F98" s="24">
        <f t="shared" si="20"/>
        <v>980778.6</v>
      </c>
      <c r="G98" s="24">
        <f t="shared" si="20"/>
        <v>1281371.34</v>
      </c>
      <c r="H98" s="24">
        <f t="shared" si="20"/>
        <v>594284.41</v>
      </c>
      <c r="I98" s="24">
        <f t="shared" si="20"/>
        <v>241905.46999999997</v>
      </c>
      <c r="J98" s="24">
        <f t="shared" si="20"/>
        <v>419738.25</v>
      </c>
      <c r="K98" s="49">
        <f t="shared" si="18"/>
        <v>7208028.819999999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17063.9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20767.99</v>
      </c>
      <c r="G99" s="24">
        <f t="shared" si="21"/>
        <v>28000.44</v>
      </c>
      <c r="H99" s="24">
        <f t="shared" si="21"/>
        <v>17945.45</v>
      </c>
      <c r="I99" s="19">
        <f t="shared" si="21"/>
        <v>0</v>
      </c>
      <c r="J99" s="24">
        <f t="shared" si="21"/>
        <v>12212.67</v>
      </c>
      <c r="K99" s="49">
        <f t="shared" si="18"/>
        <v>162623.83000000002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7370652.63</v>
      </c>
      <c r="L105" s="55"/>
    </row>
    <row r="106" spans="1:11" ht="18.75" customHeight="1">
      <c r="A106" s="26" t="s">
        <v>78</v>
      </c>
      <c r="B106" s="27">
        <v>86385.15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86385.15</v>
      </c>
    </row>
    <row r="107" spans="1:11" ht="18.75" customHeight="1">
      <c r="A107" s="26" t="s">
        <v>79</v>
      </c>
      <c r="B107" s="27">
        <v>592928.65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592928.65</v>
      </c>
    </row>
    <row r="108" spans="1:11" ht="18.75" customHeight="1">
      <c r="A108" s="26" t="s">
        <v>80</v>
      </c>
      <c r="B108" s="41">
        <v>0</v>
      </c>
      <c r="C108" s="27">
        <f>+C97</f>
        <v>1062387.67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1062387.67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1387884.8399999999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1387884.8399999999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644061.72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644061.72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191032.58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191032.58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347633.27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347633.27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462880.73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462880.73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403715.57</v>
      </c>
      <c r="H115" s="41">
        <v>0</v>
      </c>
      <c r="I115" s="41">
        <v>0</v>
      </c>
      <c r="J115" s="41">
        <v>0</v>
      </c>
      <c r="K115" s="42">
        <f t="shared" si="22"/>
        <v>403715.57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34257.57</v>
      </c>
      <c r="H116" s="41">
        <v>0</v>
      </c>
      <c r="I116" s="41">
        <v>0</v>
      </c>
      <c r="J116" s="41">
        <v>0</v>
      </c>
      <c r="K116" s="42">
        <f t="shared" si="22"/>
        <v>34257.57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211566.09</v>
      </c>
      <c r="H117" s="41">
        <v>0</v>
      </c>
      <c r="I117" s="41">
        <v>0</v>
      </c>
      <c r="J117" s="41">
        <v>0</v>
      </c>
      <c r="K117" s="42">
        <f t="shared" si="22"/>
        <v>211566.09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170598.1</v>
      </c>
      <c r="H118" s="41">
        <v>0</v>
      </c>
      <c r="I118" s="41">
        <v>0</v>
      </c>
      <c r="J118" s="41">
        <v>0</v>
      </c>
      <c r="K118" s="42">
        <f t="shared" si="22"/>
        <v>170598.1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489234.45</v>
      </c>
      <c r="H119" s="41">
        <v>0</v>
      </c>
      <c r="I119" s="41">
        <v>0</v>
      </c>
      <c r="J119" s="41">
        <v>0</v>
      </c>
      <c r="K119" s="42">
        <f t="shared" si="22"/>
        <v>489234.45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214039.69</v>
      </c>
      <c r="I120" s="41">
        <v>0</v>
      </c>
      <c r="J120" s="41">
        <v>0</v>
      </c>
      <c r="K120" s="42">
        <f t="shared" si="22"/>
        <v>214039.69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398190.16</v>
      </c>
      <c r="I121" s="41">
        <v>0</v>
      </c>
      <c r="J121" s="41">
        <v>0</v>
      </c>
      <c r="K121" s="42">
        <f t="shared" si="22"/>
        <v>398190.16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241905.47</v>
      </c>
      <c r="J122" s="41">
        <v>0</v>
      </c>
      <c r="K122" s="42">
        <f t="shared" si="22"/>
        <v>241905.47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431950.92</v>
      </c>
      <c r="K123" s="45">
        <f t="shared" si="22"/>
        <v>431950.92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2014-11-07T11:35:46Z</dcterms:modified>
  <cp:category/>
  <cp:version/>
  <cp:contentType/>
  <cp:contentStatus/>
</cp:coreProperties>
</file>