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<sst xmlns="http://schemas.openxmlformats.org/spreadsheetml/2006/main" count="100" uniqueCount="98">
  <si>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</si>
  <si>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</si>
  <si>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</si>
  <si>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</si>
  <si>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</si>
  <si>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</si>
  <si>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</si>
  <si>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</si>
  <si>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</si>
  <si>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</si>
  <si>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</si>
  <si>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</si>
  <si>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</si>
  <si>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</si>
  <si>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</si>
  <si>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</si>
  <si>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</si>
  <si>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</si>
  <si>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</si>
  <si>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</si>
  <si>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</si>
  <si>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</si>
  <si>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</si>
  <si>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</si>
  <si>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</si>
  <si>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</si>
  <si>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</si>
  <si>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</si>
  <si>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</si>
  <si>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</si>
  <si>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</si>
  <si>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</si>
  <si>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</si>
  <si>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</si>
  <si>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</si>
  <si>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</si>
  <si>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</si>
  <si>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</si>
  <si>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</si>
  <si>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</si>
  <si>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</si>
  <si>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</si>
  <si>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</si>
  <si>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</si>
  <si>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</si>
  <si>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</si>
  <si>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</si>
  <si>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</si>
  <si>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</si>
  <si>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</si>
  <si>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</si>
  <si>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</si>
  <si>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</si>
  <si>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</si>
  <si>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</si>
  <si>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</si>
  <si>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</si>
  <si>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</si>
  <si>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</si>
  <si>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</si>
  <si>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</si>
  <si>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</si>
  <si>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</si>
  <si>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</si>
  <si>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</si>
  <si>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</si>
  <si>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</si>
  <si>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</si>
  <si>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</si>
  <si>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</si>
  <si>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</si>
  <si>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</si>
  <si>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</si>
  <si>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</si>
  <si>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</si>
  <si>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</si>
  <si>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</si>
  <si>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</si>
  <si>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</si>
  <si>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</si>
  <si>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</si>
  <si>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</si>
  <si>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</si>
  <si>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</si>
  <si>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</si>
  <si>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</si>
  <si>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</si>
  <si>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</si>
  <si>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</si>
  <si>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</si>
  <si>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</si>
  <si>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</si>
  <si>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</si>
  <si>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</si>
  <si>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</si>
  <si>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</si>
  <si>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</si>
  <si>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29/12/14 - VENCIMENTO 07/01/15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</si>
</sst>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386285</v>
      </c>
      <c r="C7" s="10">
        <f>C8+C20+C24</f>
        <v>277444</v>
      </c>
      <c r="D7" s="10">
        <f>D8+D20+D24</f>
        <v>288000</v>
      </c>
      <c r="E7" s="10">
        <f>E8+E20+E24</f>
        <v>63888</v>
      </c>
      <c r="F7" s="10">
        <f aca="true" t="shared" si="0" ref="F7:M7">F8+F20+F24</f>
        <v>223130</v>
      </c>
      <c r="G7" s="10">
        <f t="shared" si="0"/>
        <v>362552</v>
      </c>
      <c r="H7" s="10">
        <f t="shared" si="0"/>
        <v>333490</v>
      </c>
      <c r="I7" s="10">
        <f t="shared" si="0"/>
        <v>327246</v>
      </c>
      <c r="J7" s="10">
        <f t="shared" si="0"/>
        <v>234444</v>
      </c>
      <c r="K7" s="10">
        <f t="shared" si="0"/>
        <v>299547</v>
      </c>
      <c r="L7" s="10">
        <f t="shared" si="0"/>
        <v>116201</v>
      </c>
      <c r="M7" s="10">
        <f t="shared" si="0"/>
        <v>71100</v>
      </c>
      <c r="N7" s="10">
        <f>+N8+N20+N24</f>
        <v>2983327</v>
      </c>
      <c r="P7" s="41"/>
    </row>
    <row r="8" spans="1:14" ht="18.75" customHeight="1">
      <c r="A8" s="11" t="s">
        <v>34</v>
      </c>
      <c r="B8" s="12">
        <f>+B9+B12+B16</f>
        <v>214818</v>
      </c>
      <c r="C8" s="12">
        <f>+C9+C12+C16</f>
        <v>160813</v>
      </c>
      <c r="D8" s="12">
        <f>+D9+D12+D16</f>
        <v>181895</v>
      </c>
      <c r="E8" s="12">
        <f>+E9+E12+E16</f>
        <v>38306</v>
      </c>
      <c r="F8" s="12">
        <f aca="true" t="shared" si="1" ref="F8:M8">+F9+F12+F16</f>
        <v>130278</v>
      </c>
      <c r="G8" s="12">
        <f t="shared" si="1"/>
        <v>215543</v>
      </c>
      <c r="H8" s="12">
        <f t="shared" si="1"/>
        <v>188643</v>
      </c>
      <c r="I8" s="12">
        <f t="shared" si="1"/>
        <v>187014</v>
      </c>
      <c r="J8" s="12">
        <f t="shared" si="1"/>
        <v>138128</v>
      </c>
      <c r="K8" s="12">
        <f t="shared" si="1"/>
        <v>160993</v>
      </c>
      <c r="L8" s="12">
        <f t="shared" si="1"/>
        <v>68908</v>
      </c>
      <c r="M8" s="12">
        <f t="shared" si="1"/>
        <v>44864</v>
      </c>
      <c r="N8" s="12">
        <f>SUM(B8:M8)</f>
        <v>1730203</v>
      </c>
    </row>
    <row r="9" spans="1:14" ht="18.75" customHeight="1">
      <c r="A9" s="13" t="s">
        <v>7</v>
      </c>
      <c r="B9" s="14">
        <v>34313</v>
      </c>
      <c r="C9" s="14">
        <v>30658</v>
      </c>
      <c r="D9" s="14">
        <v>23189</v>
      </c>
      <c r="E9" s="14">
        <v>5820</v>
      </c>
      <c r="F9" s="14">
        <v>17067</v>
      </c>
      <c r="G9" s="14">
        <v>30336</v>
      </c>
      <c r="H9" s="14">
        <v>36583</v>
      </c>
      <c r="I9" s="14">
        <v>20703</v>
      </c>
      <c r="J9" s="14">
        <v>24638</v>
      </c>
      <c r="K9" s="14">
        <v>21894</v>
      </c>
      <c r="L9" s="14">
        <v>12788</v>
      </c>
      <c r="M9" s="14">
        <v>8170</v>
      </c>
      <c r="N9" s="12">
        <f aca="true" t="shared" si="2" ref="N9:N19">SUM(B9:M9)</f>
        <v>266159</v>
      </c>
    </row>
    <row r="10" spans="1:14" ht="18.75" customHeight="1">
      <c r="A10" s="15" t="s">
        <v>8</v>
      </c>
      <c r="B10" s="14">
        <f>+B9-B11</f>
        <v>34313</v>
      </c>
      <c r="C10" s="14">
        <f>+C9-C11</f>
        <v>30658</v>
      </c>
      <c r="D10" s="14">
        <f>+D9-D11</f>
        <v>23189</v>
      </c>
      <c r="E10" s="14">
        <f>+E9-E11</f>
        <v>5820</v>
      </c>
      <c r="F10" s="14">
        <f aca="true" t="shared" si="3" ref="F10:M10">+F9-F11</f>
        <v>17067</v>
      </c>
      <c r="G10" s="14">
        <f t="shared" si="3"/>
        <v>30336</v>
      </c>
      <c r="H10" s="14">
        <f t="shared" si="3"/>
        <v>36583</v>
      </c>
      <c r="I10" s="14">
        <f t="shared" si="3"/>
        <v>20703</v>
      </c>
      <c r="J10" s="14">
        <f t="shared" si="3"/>
        <v>24638</v>
      </c>
      <c r="K10" s="14">
        <f t="shared" si="3"/>
        <v>21894</v>
      </c>
      <c r="L10" s="14">
        <f t="shared" si="3"/>
        <v>12788</v>
      </c>
      <c r="M10" s="14">
        <f t="shared" si="3"/>
        <v>8170</v>
      </c>
      <c r="N10" s="12">
        <f t="shared" si="2"/>
        <v>266159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177595</v>
      </c>
      <c r="C12" s="14">
        <f>C13+C14+C15</f>
        <v>127923</v>
      </c>
      <c r="D12" s="14">
        <f>D13+D14+D15</f>
        <v>157029</v>
      </c>
      <c r="E12" s="14">
        <f>E13+E14+E15</f>
        <v>32079</v>
      </c>
      <c r="F12" s="14">
        <f aca="true" t="shared" si="4" ref="F12:M12">F13+F14+F15</f>
        <v>111587</v>
      </c>
      <c r="G12" s="14">
        <f t="shared" si="4"/>
        <v>182349</v>
      </c>
      <c r="H12" s="14">
        <f t="shared" si="4"/>
        <v>149649</v>
      </c>
      <c r="I12" s="14">
        <f t="shared" si="4"/>
        <v>164057</v>
      </c>
      <c r="J12" s="14">
        <f t="shared" si="4"/>
        <v>111777</v>
      </c>
      <c r="K12" s="14">
        <f t="shared" si="4"/>
        <v>136788</v>
      </c>
      <c r="L12" s="14">
        <f t="shared" si="4"/>
        <v>55375</v>
      </c>
      <c r="M12" s="14">
        <f t="shared" si="4"/>
        <v>36278</v>
      </c>
      <c r="N12" s="12">
        <f t="shared" si="2"/>
        <v>1442486</v>
      </c>
    </row>
    <row r="13" spans="1:14" ht="18.75" customHeight="1">
      <c r="A13" s="15" t="s">
        <v>10</v>
      </c>
      <c r="B13" s="14">
        <v>88854</v>
      </c>
      <c r="C13" s="14">
        <v>65544</v>
      </c>
      <c r="D13" s="14">
        <v>77184</v>
      </c>
      <c r="E13" s="14">
        <v>16045</v>
      </c>
      <c r="F13" s="14">
        <v>55251</v>
      </c>
      <c r="G13" s="14">
        <v>92141</v>
      </c>
      <c r="H13" s="14">
        <v>78736</v>
      </c>
      <c r="I13" s="14">
        <v>85951</v>
      </c>
      <c r="J13" s="14">
        <v>56297</v>
      </c>
      <c r="K13" s="14">
        <v>69588</v>
      </c>
      <c r="L13" s="14">
        <v>27512</v>
      </c>
      <c r="M13" s="14">
        <v>17457</v>
      </c>
      <c r="N13" s="12">
        <f t="shared" si="2"/>
        <v>730560</v>
      </c>
    </row>
    <row r="14" spans="1:14" ht="18.75" customHeight="1">
      <c r="A14" s="15" t="s">
        <v>11</v>
      </c>
      <c r="B14" s="14">
        <v>80784</v>
      </c>
      <c r="C14" s="14">
        <v>56160</v>
      </c>
      <c r="D14" s="14">
        <v>74268</v>
      </c>
      <c r="E14" s="14">
        <v>14523</v>
      </c>
      <c r="F14" s="14">
        <v>50943</v>
      </c>
      <c r="G14" s="14">
        <v>81749</v>
      </c>
      <c r="H14" s="14">
        <v>64549</v>
      </c>
      <c r="I14" s="14">
        <v>71869</v>
      </c>
      <c r="J14" s="14">
        <v>50679</v>
      </c>
      <c r="K14" s="14">
        <v>61595</v>
      </c>
      <c r="L14" s="14">
        <v>25971</v>
      </c>
      <c r="M14" s="14">
        <v>17634</v>
      </c>
      <c r="N14" s="12">
        <f t="shared" si="2"/>
        <v>650724</v>
      </c>
    </row>
    <row r="15" spans="1:14" ht="18.75" customHeight="1">
      <c r="A15" s="15" t="s">
        <v>12</v>
      </c>
      <c r="B15" s="14">
        <v>7957</v>
      </c>
      <c r="C15" s="14">
        <v>6219</v>
      </c>
      <c r="D15" s="14">
        <v>5577</v>
      </c>
      <c r="E15" s="14">
        <v>1511</v>
      </c>
      <c r="F15" s="14">
        <v>5393</v>
      </c>
      <c r="G15" s="14">
        <v>8459</v>
      </c>
      <c r="H15" s="14">
        <v>6364</v>
      </c>
      <c r="I15" s="14">
        <v>6237</v>
      </c>
      <c r="J15" s="14">
        <v>4801</v>
      </c>
      <c r="K15" s="14">
        <v>5605</v>
      </c>
      <c r="L15" s="14">
        <v>1892</v>
      </c>
      <c r="M15" s="14">
        <v>1187</v>
      </c>
      <c r="N15" s="12">
        <f t="shared" si="2"/>
        <v>61202</v>
      </c>
    </row>
    <row r="16" spans="1:14" ht="18.75" customHeight="1">
      <c r="A16" s="16" t="s">
        <v>33</v>
      </c>
      <c r="B16" s="14">
        <f>B17+B18+B19</f>
        <v>2910</v>
      </c>
      <c r="C16" s="14">
        <f>C17+C18+C19</f>
        <v>2232</v>
      </c>
      <c r="D16" s="14">
        <f>D17+D18+D19</f>
        <v>1677</v>
      </c>
      <c r="E16" s="14">
        <f>E17+E18+E19</f>
        <v>407</v>
      </c>
      <c r="F16" s="14">
        <f aca="true" t="shared" si="5" ref="F16:M16">F17+F18+F19</f>
        <v>1624</v>
      </c>
      <c r="G16" s="14">
        <f t="shared" si="5"/>
        <v>2858</v>
      </c>
      <c r="H16" s="14">
        <f t="shared" si="5"/>
        <v>2411</v>
      </c>
      <c r="I16" s="14">
        <f t="shared" si="5"/>
        <v>2254</v>
      </c>
      <c r="J16" s="14">
        <f t="shared" si="5"/>
        <v>1713</v>
      </c>
      <c r="K16" s="14">
        <f t="shared" si="5"/>
        <v>2311</v>
      </c>
      <c r="L16" s="14">
        <f t="shared" si="5"/>
        <v>745</v>
      </c>
      <c r="M16" s="14">
        <f t="shared" si="5"/>
        <v>416</v>
      </c>
      <c r="N16" s="12">
        <f t="shared" si="2"/>
        <v>21558</v>
      </c>
    </row>
    <row r="17" spans="1:14" ht="18.75" customHeight="1">
      <c r="A17" s="15" t="s">
        <v>30</v>
      </c>
      <c r="B17" s="14">
        <v>2420</v>
      </c>
      <c r="C17" s="14">
        <v>1859</v>
      </c>
      <c r="D17" s="14">
        <v>1376</v>
      </c>
      <c r="E17" s="14">
        <v>351</v>
      </c>
      <c r="F17" s="14">
        <v>1399</v>
      </c>
      <c r="G17" s="14">
        <v>2423</v>
      </c>
      <c r="H17" s="14">
        <v>2079</v>
      </c>
      <c r="I17" s="14">
        <v>1981</v>
      </c>
      <c r="J17" s="14">
        <v>1466</v>
      </c>
      <c r="K17" s="14">
        <v>1978</v>
      </c>
      <c r="L17" s="14">
        <v>634</v>
      </c>
      <c r="M17" s="14">
        <v>332</v>
      </c>
      <c r="N17" s="12">
        <f t="shared" si="2"/>
        <v>18298</v>
      </c>
    </row>
    <row r="18" spans="1:14" ht="18.75" customHeight="1">
      <c r="A18" s="15" t="s">
        <v>31</v>
      </c>
      <c r="B18" s="14">
        <v>302</v>
      </c>
      <c r="C18" s="14">
        <v>223</v>
      </c>
      <c r="D18" s="14">
        <v>173</v>
      </c>
      <c r="E18" s="14">
        <v>32</v>
      </c>
      <c r="F18" s="14">
        <v>111</v>
      </c>
      <c r="G18" s="14">
        <v>277</v>
      </c>
      <c r="H18" s="14">
        <v>221</v>
      </c>
      <c r="I18" s="14">
        <v>161</v>
      </c>
      <c r="J18" s="14">
        <v>160</v>
      </c>
      <c r="K18" s="14">
        <v>204</v>
      </c>
      <c r="L18" s="14">
        <v>85</v>
      </c>
      <c r="M18" s="14">
        <v>57</v>
      </c>
      <c r="N18" s="12">
        <f t="shared" si="2"/>
        <v>2006</v>
      </c>
    </row>
    <row r="19" spans="1:14" ht="18.75" customHeight="1">
      <c r="A19" s="15" t="s">
        <v>32</v>
      </c>
      <c r="B19" s="14">
        <v>188</v>
      </c>
      <c r="C19" s="14">
        <v>150</v>
      </c>
      <c r="D19" s="14">
        <v>128</v>
      </c>
      <c r="E19" s="14">
        <v>24</v>
      </c>
      <c r="F19" s="14">
        <v>114</v>
      </c>
      <c r="G19" s="14">
        <v>158</v>
      </c>
      <c r="H19" s="14">
        <v>111</v>
      </c>
      <c r="I19" s="14">
        <v>112</v>
      </c>
      <c r="J19" s="14">
        <v>87</v>
      </c>
      <c r="K19" s="14">
        <v>129</v>
      </c>
      <c r="L19" s="14">
        <v>26</v>
      </c>
      <c r="M19" s="14">
        <v>27</v>
      </c>
      <c r="N19" s="12">
        <f t="shared" si="2"/>
        <v>1254</v>
      </c>
    </row>
    <row r="20" spans="1:14" ht="18.75" customHeight="1">
      <c r="A20" s="17" t="s">
        <v>13</v>
      </c>
      <c r="B20" s="18">
        <f>B21+B22+B23</f>
        <v>122339</v>
      </c>
      <c r="C20" s="18">
        <f>C21+C22+C23</f>
        <v>75766</v>
      </c>
      <c r="D20" s="18">
        <f>D21+D22+D23</f>
        <v>67408</v>
      </c>
      <c r="E20" s="18">
        <f>E21+E22+E23</f>
        <v>14839</v>
      </c>
      <c r="F20" s="18">
        <f aca="true" t="shared" si="6" ref="F20:M20">F21+F22+F23</f>
        <v>55867</v>
      </c>
      <c r="G20" s="18">
        <f t="shared" si="6"/>
        <v>90470</v>
      </c>
      <c r="H20" s="18">
        <f t="shared" si="6"/>
        <v>95753</v>
      </c>
      <c r="I20" s="18">
        <f t="shared" si="6"/>
        <v>102737</v>
      </c>
      <c r="J20" s="18">
        <f t="shared" si="6"/>
        <v>65495</v>
      </c>
      <c r="K20" s="18">
        <f t="shared" si="6"/>
        <v>107170</v>
      </c>
      <c r="L20" s="18">
        <f t="shared" si="6"/>
        <v>37481</v>
      </c>
      <c r="M20" s="18">
        <f t="shared" si="6"/>
        <v>21626</v>
      </c>
      <c r="N20" s="12">
        <f aca="true" t="shared" si="7" ref="N20:N26">SUM(B20:M20)</f>
        <v>856951</v>
      </c>
    </row>
    <row r="21" spans="1:14" ht="18.75" customHeight="1">
      <c r="A21" s="13" t="s">
        <v>14</v>
      </c>
      <c r="B21" s="14">
        <v>68756</v>
      </c>
      <c r="C21" s="14">
        <v>45309</v>
      </c>
      <c r="D21" s="14">
        <v>40982</v>
      </c>
      <c r="E21" s="14">
        <v>9133</v>
      </c>
      <c r="F21" s="14">
        <v>32699</v>
      </c>
      <c r="G21" s="14">
        <v>54585</v>
      </c>
      <c r="H21" s="14">
        <v>57996</v>
      </c>
      <c r="I21" s="14">
        <v>60833</v>
      </c>
      <c r="J21" s="14">
        <v>37831</v>
      </c>
      <c r="K21" s="14">
        <v>59863</v>
      </c>
      <c r="L21" s="14">
        <v>20942</v>
      </c>
      <c r="M21" s="14">
        <v>11808</v>
      </c>
      <c r="N21" s="12">
        <f t="shared" si="7"/>
        <v>500737</v>
      </c>
    </row>
    <row r="22" spans="1:14" ht="18.75" customHeight="1">
      <c r="A22" s="13" t="s">
        <v>15</v>
      </c>
      <c r="B22" s="14">
        <v>48642</v>
      </c>
      <c r="C22" s="14">
        <v>27046</v>
      </c>
      <c r="D22" s="14">
        <v>24025</v>
      </c>
      <c r="E22" s="14">
        <v>5077</v>
      </c>
      <c r="F22" s="14">
        <v>20643</v>
      </c>
      <c r="G22" s="14">
        <v>31953</v>
      </c>
      <c r="H22" s="14">
        <v>34246</v>
      </c>
      <c r="I22" s="14">
        <v>38182</v>
      </c>
      <c r="J22" s="14">
        <v>25053</v>
      </c>
      <c r="K22" s="14">
        <v>43455</v>
      </c>
      <c r="L22" s="14">
        <v>15346</v>
      </c>
      <c r="M22" s="14">
        <v>9167</v>
      </c>
      <c r="N22" s="12">
        <f t="shared" si="7"/>
        <v>322835</v>
      </c>
    </row>
    <row r="23" spans="1:14" ht="18.75" customHeight="1">
      <c r="A23" s="13" t="s">
        <v>16</v>
      </c>
      <c r="B23" s="14">
        <v>4941</v>
      </c>
      <c r="C23" s="14">
        <v>3411</v>
      </c>
      <c r="D23" s="14">
        <v>2401</v>
      </c>
      <c r="E23" s="14">
        <v>629</v>
      </c>
      <c r="F23" s="14">
        <v>2525</v>
      </c>
      <c r="G23" s="14">
        <v>3932</v>
      </c>
      <c r="H23" s="14">
        <v>3511</v>
      </c>
      <c r="I23" s="14">
        <v>3722</v>
      </c>
      <c r="J23" s="14">
        <v>2611</v>
      </c>
      <c r="K23" s="14">
        <v>3852</v>
      </c>
      <c r="L23" s="14">
        <v>1193</v>
      </c>
      <c r="M23" s="14">
        <v>651</v>
      </c>
      <c r="N23" s="12">
        <f t="shared" si="7"/>
        <v>33379</v>
      </c>
    </row>
    <row r="24" spans="1:14" ht="18.75" customHeight="1">
      <c r="A24" s="17" t="s">
        <v>17</v>
      </c>
      <c r="B24" s="14">
        <f>B25+B26</f>
        <v>49128</v>
      </c>
      <c r="C24" s="14">
        <f>C25+C26</f>
        <v>40865</v>
      </c>
      <c r="D24" s="14">
        <f>D25+D26</f>
        <v>38697</v>
      </c>
      <c r="E24" s="14">
        <f>E25+E26</f>
        <v>10743</v>
      </c>
      <c r="F24" s="14">
        <f aca="true" t="shared" si="8" ref="F24:M24">F25+F26</f>
        <v>36985</v>
      </c>
      <c r="G24" s="14">
        <f t="shared" si="8"/>
        <v>56539</v>
      </c>
      <c r="H24" s="14">
        <f t="shared" si="8"/>
        <v>49094</v>
      </c>
      <c r="I24" s="14">
        <f t="shared" si="8"/>
        <v>37495</v>
      </c>
      <c r="J24" s="14">
        <f t="shared" si="8"/>
        <v>30821</v>
      </c>
      <c r="K24" s="14">
        <f t="shared" si="8"/>
        <v>31384</v>
      </c>
      <c r="L24" s="14">
        <f t="shared" si="8"/>
        <v>9812</v>
      </c>
      <c r="M24" s="14">
        <f t="shared" si="8"/>
        <v>4610</v>
      </c>
      <c r="N24" s="12">
        <f t="shared" si="7"/>
        <v>396173</v>
      </c>
    </row>
    <row r="25" spans="1:14" ht="18.75" customHeight="1">
      <c r="A25" s="13" t="s">
        <v>18</v>
      </c>
      <c r="B25" s="14">
        <v>31442</v>
      </c>
      <c r="C25" s="14">
        <v>26154</v>
      </c>
      <c r="D25" s="14">
        <v>24766</v>
      </c>
      <c r="E25" s="14">
        <v>6876</v>
      </c>
      <c r="F25" s="14">
        <v>23670</v>
      </c>
      <c r="G25" s="14">
        <v>36185</v>
      </c>
      <c r="H25" s="14">
        <v>31420</v>
      </c>
      <c r="I25" s="14">
        <v>23997</v>
      </c>
      <c r="J25" s="14">
        <v>19725</v>
      </c>
      <c r="K25" s="14">
        <v>20086</v>
      </c>
      <c r="L25" s="14">
        <v>6280</v>
      </c>
      <c r="M25" s="14">
        <v>2950</v>
      </c>
      <c r="N25" s="12">
        <f t="shared" si="7"/>
        <v>253551</v>
      </c>
    </row>
    <row r="26" spans="1:14" ht="18.75" customHeight="1">
      <c r="A26" s="13" t="s">
        <v>19</v>
      </c>
      <c r="B26" s="14">
        <v>17686</v>
      </c>
      <c r="C26" s="14">
        <v>14711</v>
      </c>
      <c r="D26" s="14">
        <v>13931</v>
      </c>
      <c r="E26" s="14">
        <v>3867</v>
      </c>
      <c r="F26" s="14">
        <v>13315</v>
      </c>
      <c r="G26" s="14">
        <v>20354</v>
      </c>
      <c r="H26" s="14">
        <v>17674</v>
      </c>
      <c r="I26" s="14">
        <v>13498</v>
      </c>
      <c r="J26" s="14">
        <v>11096</v>
      </c>
      <c r="K26" s="14">
        <v>11298</v>
      </c>
      <c r="L26" s="14">
        <v>3532</v>
      </c>
      <c r="M26" s="14">
        <v>1660</v>
      </c>
      <c r="N26" s="12">
        <f t="shared" si="7"/>
        <v>142622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0.9990057020833334</v>
      </c>
      <c r="E32" s="23">
        <f t="shared" si="9"/>
        <v>0.9935429000751315</v>
      </c>
      <c r="F32" s="23">
        <f t="shared" si="9"/>
        <v>1</v>
      </c>
      <c r="G32" s="23">
        <f t="shared" si="9"/>
        <v>1</v>
      </c>
      <c r="H32" s="23">
        <f t="shared" si="9"/>
        <v>0.997026301238418</v>
      </c>
      <c r="I32" s="23">
        <f t="shared" si="9"/>
        <v>0.9977657404521371</v>
      </c>
      <c r="J32" s="23">
        <f t="shared" si="9"/>
        <v>1</v>
      </c>
      <c r="K32" s="23">
        <f t="shared" si="9"/>
        <v>1</v>
      </c>
      <c r="L32" s="23">
        <f t="shared" si="9"/>
        <v>0.9997973442569341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1.57762980473</v>
      </c>
      <c r="E35" s="26">
        <f>E32*E34</f>
        <v>1.943966038287002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1.6779952649842576</v>
      </c>
      <c r="I35" s="26">
        <f t="shared" si="10"/>
        <v>1.6382315692483638</v>
      </c>
      <c r="J35" s="26">
        <f t="shared" si="10"/>
        <v>1.8492</v>
      </c>
      <c r="K35" s="26">
        <f t="shared" si="10"/>
        <v>1.7679</v>
      </c>
      <c r="L35" s="26">
        <f t="shared" si="10"/>
        <v>2.0993744634707103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672444.93</v>
      </c>
      <c r="C37" s="29">
        <f>ROUND(+C7*C35,2)</f>
        <v>466660.81</v>
      </c>
      <c r="D37" s="29">
        <f>ROUND(+D7*D35,2)</f>
        <v>454357.38</v>
      </c>
      <c r="E37" s="29">
        <f>ROUND(+E7*E35,2)</f>
        <v>124196.1</v>
      </c>
      <c r="F37" s="29">
        <f aca="true" t="shared" si="11" ref="F37:M37">ROUND(+F7*F35,2)</f>
        <v>405561.09</v>
      </c>
      <c r="G37" s="29">
        <f t="shared" si="11"/>
        <v>525084.06</v>
      </c>
      <c r="H37" s="29">
        <f t="shared" si="11"/>
        <v>559594.64</v>
      </c>
      <c r="I37" s="29">
        <f t="shared" si="11"/>
        <v>536104.73</v>
      </c>
      <c r="J37" s="29">
        <f t="shared" si="11"/>
        <v>433533.84</v>
      </c>
      <c r="K37" s="29">
        <f t="shared" si="11"/>
        <v>529569.14</v>
      </c>
      <c r="L37" s="29">
        <f t="shared" si="11"/>
        <v>243949.41</v>
      </c>
      <c r="M37" s="29">
        <f t="shared" si="11"/>
        <v>148527.9</v>
      </c>
      <c r="N37" s="29">
        <f>SUM(B37:M37)</f>
        <v>5099584.03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-103939</v>
      </c>
      <c r="C39" s="30">
        <f>+C40+C43+C50</f>
        <v>-92974</v>
      </c>
      <c r="D39" s="30">
        <f>+D40+D43+D50</f>
        <v>-70067</v>
      </c>
      <c r="E39" s="30">
        <f>+E40+E43+E50</f>
        <v>-17960</v>
      </c>
      <c r="F39" s="30">
        <f aca="true" t="shared" si="12" ref="F39:M39">+F40+F43+F50</f>
        <v>-51701</v>
      </c>
      <c r="G39" s="30">
        <f t="shared" si="12"/>
        <v>-91008</v>
      </c>
      <c r="H39" s="30">
        <f t="shared" si="12"/>
        <v>-110749</v>
      </c>
      <c r="I39" s="30">
        <f t="shared" si="12"/>
        <v>-62109</v>
      </c>
      <c r="J39" s="30">
        <f t="shared" si="12"/>
        <v>-74414</v>
      </c>
      <c r="K39" s="30">
        <f t="shared" si="12"/>
        <v>-65682</v>
      </c>
      <c r="L39" s="30">
        <f t="shared" si="12"/>
        <v>-38864</v>
      </c>
      <c r="M39" s="30">
        <f t="shared" si="12"/>
        <v>-25010</v>
      </c>
      <c r="N39" s="30">
        <f>+N40+N43+N50</f>
        <v>-804477</v>
      </c>
      <c r="P39" s="42"/>
    </row>
    <row r="40" spans="1:16" ht="18.75" customHeight="1">
      <c r="A40" s="17" t="s">
        <v>70</v>
      </c>
      <c r="B40" s="31">
        <f>B41+B42</f>
        <v>-102939</v>
      </c>
      <c r="C40" s="31">
        <f>C41+C42</f>
        <v>-91974</v>
      </c>
      <c r="D40" s="31">
        <f>D41+D42</f>
        <v>-69567</v>
      </c>
      <c r="E40" s="31">
        <f>E41+E42</f>
        <v>-17460</v>
      </c>
      <c r="F40" s="31">
        <f aca="true" t="shared" si="13" ref="F40:M40">F41+F42</f>
        <v>-51201</v>
      </c>
      <c r="G40" s="31">
        <f t="shared" si="13"/>
        <v>-91008</v>
      </c>
      <c r="H40" s="31">
        <f t="shared" si="13"/>
        <v>-109749</v>
      </c>
      <c r="I40" s="31">
        <f t="shared" si="13"/>
        <v>-62109</v>
      </c>
      <c r="J40" s="31">
        <f t="shared" si="13"/>
        <v>-73914</v>
      </c>
      <c r="K40" s="31">
        <f t="shared" si="13"/>
        <v>-65682</v>
      </c>
      <c r="L40" s="31">
        <f t="shared" si="13"/>
        <v>-38364</v>
      </c>
      <c r="M40" s="31">
        <f t="shared" si="13"/>
        <v>-24510</v>
      </c>
      <c r="N40" s="30">
        <f aca="true" t="shared" si="14" ref="N40:N50">SUM(B40:M40)</f>
        <v>-798477</v>
      </c>
      <c r="P40" s="42"/>
    </row>
    <row r="41" spans="1:16" ht="18.75" customHeight="1">
      <c r="A41" s="13" t="s">
        <v>67</v>
      </c>
      <c r="B41" s="20">
        <f>ROUND(-B9*$D$3,2)</f>
        <v>-102939</v>
      </c>
      <c r="C41" s="20">
        <f>ROUND(-C9*$D$3,2)</f>
        <v>-91974</v>
      </c>
      <c r="D41" s="20">
        <f>ROUND(-D9*$D$3,2)</f>
        <v>-69567</v>
      </c>
      <c r="E41" s="20">
        <f>ROUND(-E9*$D$3,2)</f>
        <v>-17460</v>
      </c>
      <c r="F41" s="20">
        <f aca="true" t="shared" si="15" ref="F41:M41">ROUND(-F9*$D$3,2)</f>
        <v>-51201</v>
      </c>
      <c r="G41" s="20">
        <f t="shared" si="15"/>
        <v>-91008</v>
      </c>
      <c r="H41" s="20">
        <f t="shared" si="15"/>
        <v>-109749</v>
      </c>
      <c r="I41" s="20">
        <f t="shared" si="15"/>
        <v>-62109</v>
      </c>
      <c r="J41" s="20">
        <f t="shared" si="15"/>
        <v>-73914</v>
      </c>
      <c r="K41" s="20">
        <f t="shared" si="15"/>
        <v>-65682</v>
      </c>
      <c r="L41" s="20">
        <f t="shared" si="15"/>
        <v>-38364</v>
      </c>
      <c r="M41" s="20">
        <f t="shared" si="15"/>
        <v>-24510</v>
      </c>
      <c r="N41" s="56">
        <f t="shared" si="14"/>
        <v>-798477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568505.93</v>
      </c>
      <c r="C52" s="34">
        <f aca="true" t="shared" si="18" ref="C52:M52">+C37+C39</f>
        <v>373686.81</v>
      </c>
      <c r="D52" s="34">
        <f t="shared" si="18"/>
        <v>384290.38</v>
      </c>
      <c r="E52" s="34">
        <f t="shared" si="18"/>
        <v>106236.1</v>
      </c>
      <c r="F52" s="34">
        <f t="shared" si="18"/>
        <v>353860.09</v>
      </c>
      <c r="G52" s="34">
        <f t="shared" si="18"/>
        <v>434076.06000000006</v>
      </c>
      <c r="H52" s="34">
        <f t="shared" si="18"/>
        <v>448845.64</v>
      </c>
      <c r="I52" s="34">
        <f t="shared" si="18"/>
        <v>473995.73</v>
      </c>
      <c r="J52" s="34">
        <f t="shared" si="18"/>
        <v>359119.84</v>
      </c>
      <c r="K52" s="34">
        <f t="shared" si="18"/>
        <v>463887.14</v>
      </c>
      <c r="L52" s="34">
        <f t="shared" si="18"/>
        <v>205085.41</v>
      </c>
      <c r="M52" s="34">
        <f t="shared" si="18"/>
        <v>123517.9</v>
      </c>
      <c r="N52" s="34">
        <f>SUM(B52:M52)</f>
        <v>4295107.03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4295107.029999999</v>
      </c>
      <c r="P55" s="42"/>
    </row>
    <row r="56" spans="1:14" ht="18.75" customHeight="1">
      <c r="A56" s="17" t="s">
        <v>80</v>
      </c>
      <c r="B56" s="44">
        <v>88847.83</v>
      </c>
      <c r="C56" s="44">
        <v>52563.93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141411.76</v>
      </c>
    </row>
    <row r="57" spans="1:14" ht="18.75" customHeight="1">
      <c r="A57" s="17" t="s">
        <v>81</v>
      </c>
      <c r="B57" s="44">
        <v>167159.05</v>
      </c>
      <c r="C57" s="44">
        <v>79601.81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246760.86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384290.38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384290.38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106236.1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106236.1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92553.09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92553.09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229895.86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229895.86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308800.33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308800.33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68516.13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68516.13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230523.57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230523.57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130095.33</v>
      </c>
      <c r="K65" s="43">
        <v>0</v>
      </c>
      <c r="L65" s="43">
        <v>0</v>
      </c>
      <c r="M65" s="43">
        <v>0</v>
      </c>
      <c r="N65" s="34">
        <f t="shared" si="19"/>
        <v>130095.33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340942.48</v>
      </c>
      <c r="L66" s="43">
        <v>0</v>
      </c>
      <c r="M66" s="43">
        <v>0</v>
      </c>
      <c r="N66" s="31">
        <f t="shared" si="19"/>
        <v>340942.48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120323.32</v>
      </c>
      <c r="M67" s="43">
        <v>0</v>
      </c>
      <c r="N67" s="34">
        <f t="shared" si="19"/>
        <v>120323.32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123517.9</v>
      </c>
      <c r="N68" s="31">
        <f t="shared" si="19"/>
        <v>123517.9</v>
      </c>
    </row>
    <row r="69" spans="1:14" ht="18.75" customHeight="1">
      <c r="A69" s="40" t="s">
        <v>92</v>
      </c>
      <c r="B69" s="38">
        <v>312499.05</v>
      </c>
      <c r="C69" s="38">
        <v>241521.07</v>
      </c>
      <c r="D69" s="43">
        <v>0</v>
      </c>
      <c r="E69" s="38">
        <v>0</v>
      </c>
      <c r="F69" s="38">
        <v>261307</v>
      </c>
      <c r="G69" s="38">
        <v>204180.2</v>
      </c>
      <c r="H69" s="38">
        <v>71529.18</v>
      </c>
      <c r="I69" s="38">
        <v>243472.16</v>
      </c>
      <c r="J69" s="38">
        <v>229024.51</v>
      </c>
      <c r="K69" s="38">
        <v>122944.66</v>
      </c>
      <c r="L69" s="38">
        <v>84762.09</v>
      </c>
      <c r="M69" s="43">
        <v>0</v>
      </c>
      <c r="N69" s="38">
        <f>SUM(B69:M69)</f>
        <v>1771239.92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1.951040067110277</v>
      </c>
      <c r="C73" s="54">
        <v>1.9203075931174363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1.6939999936699446</v>
      </c>
      <c r="C74" s="54">
        <v>1.5946000147786892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1.5776297916666668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1.9439660030052595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1.8176000089633848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1.4482999955868399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1.6980132219350952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1.615780838116824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1.6382315750230714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1.8491999795260277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1.7678999956601136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2.0993744460030466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2015-01-07T12:09:09Z</cp:lastPrinted>
  <dcterms:created xsi:type="dcterms:W3CDTF">2012-11-28T17:54:39Z</dcterms:created>
  <dcterms:modified xsi:type="dcterms:W3CDTF">2015-01-07T12:12:51Z</dcterms:modified>
  <cp:category/>
  <cp:version/>
  <cp:contentType/>
  <cp:contentStatus/>
</cp:coreProperties>
</file>