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<sst xmlns="http://schemas.openxmlformats.org/spreadsheetml/2006/main" count="100" uniqueCount="98">
  <si>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</si>
  <si>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</si>
  <si>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</si>
  <si>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</si>
  <si>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</si>
  <si>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</si>
  <si>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</si>
  <si>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</si>
  <si>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</si>
  <si>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</si>
  <si>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</si>
  <si>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</si>
  <si>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</si>
  <si>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</si>
  <si>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</si>
  <si>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</si>
  <si>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</si>
  <si>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</si>
  <si>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</si>
  <si>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</si>
  <si>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</si>
  <si>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</si>
  <si>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</si>
  <si>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</si>
  <si>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</si>
  <si>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</si>
  <si>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</si>
  <si>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</si>
  <si>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</si>
  <si>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</si>
  <si>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</si>
  <si>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</si>
  <si>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</si>
  <si>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</si>
  <si>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</si>
  <si>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</si>
  <si>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</si>
  <si>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</si>
  <si>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</si>
  <si>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</si>
  <si>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</si>
  <si>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</si>
  <si>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</si>
  <si>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</si>
  <si>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</si>
  <si>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</si>
  <si>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</si>
  <si>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</si>
  <si>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</si>
  <si>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</si>
  <si>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</si>
  <si>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</si>
  <si>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</si>
  <si>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</si>
  <si>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</si>
  <si>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</si>
  <si>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</si>
  <si>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</si>
  <si>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</si>
  <si>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</si>
  <si>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</si>
  <si>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</si>
  <si>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</si>
  <si>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</si>
  <si>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</si>
  <si>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</si>
  <si>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</si>
  <si>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</si>
  <si>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</si>
  <si>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</si>
  <si>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</si>
  <si>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</si>
  <si>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</si>
  <si>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</si>
  <si>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</si>
  <si>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</si>
  <si>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</si>
  <si>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</si>
  <si>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</si>
  <si>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</si>
  <si>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</si>
  <si>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</si>
  <si>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</si>
  <si>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</si>
  <si>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</si>
  <si>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</si>
  <si>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</si>
  <si>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</si>
  <si>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</si>
  <si>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</si>
  <si>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</si>
  <si>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</si>
  <si>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</si>
  <si>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</si>
  <si>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</si>
  <si>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</si>
  <si>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</si>
  <si>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28/12/14 - VENCIMENTO 06/01/15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</si>
</sst>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194999</v>
      </c>
      <c r="C7" s="10">
        <f>C8+C20+C24</f>
        <v>113998</v>
      </c>
      <c r="D7" s="10">
        <f>D8+D20+D24</f>
        <v>151414</v>
      </c>
      <c r="E7" s="10">
        <f>E8+E20+E24</f>
        <v>29722</v>
      </c>
      <c r="F7" s="10">
        <f aca="true" t="shared" si="0" ref="F7:M7">F8+F20+F24</f>
        <v>111339</v>
      </c>
      <c r="G7" s="10">
        <f t="shared" si="0"/>
        <v>173553</v>
      </c>
      <c r="H7" s="10">
        <f t="shared" si="0"/>
        <v>171641</v>
      </c>
      <c r="I7" s="10">
        <f t="shared" si="0"/>
        <v>177753</v>
      </c>
      <c r="J7" s="10">
        <f t="shared" si="0"/>
        <v>121731</v>
      </c>
      <c r="K7" s="10">
        <f t="shared" si="0"/>
        <v>172570</v>
      </c>
      <c r="L7" s="10">
        <f t="shared" si="0"/>
        <v>58463</v>
      </c>
      <c r="M7" s="10">
        <f t="shared" si="0"/>
        <v>31795</v>
      </c>
      <c r="N7" s="10">
        <f>+N8+N20+N24</f>
        <v>1508978</v>
      </c>
      <c r="P7" s="41"/>
    </row>
    <row r="8" spans="1:14" ht="18.75" customHeight="1">
      <c r="A8" s="11" t="s">
        <v>34</v>
      </c>
      <c r="B8" s="12">
        <f>+B9+B12+B16</f>
        <v>108625</v>
      </c>
      <c r="C8" s="12">
        <f>+C9+C12+C16</f>
        <v>66944</v>
      </c>
      <c r="D8" s="12">
        <f>+D9+D12+D16</f>
        <v>89691</v>
      </c>
      <c r="E8" s="12">
        <f>+E9+E12+E16</f>
        <v>17691</v>
      </c>
      <c r="F8" s="12">
        <f aca="true" t="shared" si="1" ref="F8:M8">+F9+F12+F16</f>
        <v>62855</v>
      </c>
      <c r="G8" s="12">
        <f t="shared" si="1"/>
        <v>100875</v>
      </c>
      <c r="H8" s="12">
        <f t="shared" si="1"/>
        <v>98368</v>
      </c>
      <c r="I8" s="12">
        <f t="shared" si="1"/>
        <v>98555</v>
      </c>
      <c r="J8" s="12">
        <f t="shared" si="1"/>
        <v>70905</v>
      </c>
      <c r="K8" s="12">
        <f t="shared" si="1"/>
        <v>93553</v>
      </c>
      <c r="L8" s="12">
        <f t="shared" si="1"/>
        <v>34983</v>
      </c>
      <c r="M8" s="12">
        <f t="shared" si="1"/>
        <v>20180</v>
      </c>
      <c r="N8" s="12">
        <f>SUM(B8:M8)</f>
        <v>863225</v>
      </c>
    </row>
    <row r="9" spans="1:14" ht="18.75" customHeight="1">
      <c r="A9" s="13" t="s">
        <v>7</v>
      </c>
      <c r="B9" s="14">
        <v>23584</v>
      </c>
      <c r="C9" s="14">
        <v>17875</v>
      </c>
      <c r="D9" s="14">
        <v>16421</v>
      </c>
      <c r="E9" s="14">
        <v>3344</v>
      </c>
      <c r="F9" s="14">
        <v>11862</v>
      </c>
      <c r="G9" s="14">
        <v>20527</v>
      </c>
      <c r="H9" s="14">
        <v>25536</v>
      </c>
      <c r="I9" s="14">
        <v>14901</v>
      </c>
      <c r="J9" s="14">
        <v>16126</v>
      </c>
      <c r="K9" s="14">
        <v>16058</v>
      </c>
      <c r="L9" s="14">
        <v>7881</v>
      </c>
      <c r="M9" s="14">
        <v>4476</v>
      </c>
      <c r="N9" s="12">
        <f aca="true" t="shared" si="2" ref="N9:N19">SUM(B9:M9)</f>
        <v>178591</v>
      </c>
    </row>
    <row r="10" spans="1:14" ht="18.75" customHeight="1">
      <c r="A10" s="15" t="s">
        <v>8</v>
      </c>
      <c r="B10" s="14">
        <f>+B9-B11</f>
        <v>23584</v>
      </c>
      <c r="C10" s="14">
        <f>+C9-C11</f>
        <v>17875</v>
      </c>
      <c r="D10" s="14">
        <f>+D9-D11</f>
        <v>16421</v>
      </c>
      <c r="E10" s="14">
        <f>+E9-E11</f>
        <v>3344</v>
      </c>
      <c r="F10" s="14">
        <f aca="true" t="shared" si="3" ref="F10:M10">+F9-F11</f>
        <v>11862</v>
      </c>
      <c r="G10" s="14">
        <f t="shared" si="3"/>
        <v>20527</v>
      </c>
      <c r="H10" s="14">
        <f t="shared" si="3"/>
        <v>25536</v>
      </c>
      <c r="I10" s="14">
        <f t="shared" si="3"/>
        <v>14901</v>
      </c>
      <c r="J10" s="14">
        <f t="shared" si="3"/>
        <v>16126</v>
      </c>
      <c r="K10" s="14">
        <f t="shared" si="3"/>
        <v>16058</v>
      </c>
      <c r="L10" s="14">
        <f t="shared" si="3"/>
        <v>7881</v>
      </c>
      <c r="M10" s="14">
        <f t="shared" si="3"/>
        <v>4476</v>
      </c>
      <c r="N10" s="12">
        <f t="shared" si="2"/>
        <v>178591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83055</v>
      </c>
      <c r="C12" s="14">
        <f>C13+C14+C15</f>
        <v>48085</v>
      </c>
      <c r="D12" s="14">
        <f>D13+D14+D15</f>
        <v>72161</v>
      </c>
      <c r="E12" s="14">
        <f>E13+E14+E15</f>
        <v>14091</v>
      </c>
      <c r="F12" s="14">
        <f aca="true" t="shared" si="4" ref="F12:M12">F13+F14+F15</f>
        <v>49988</v>
      </c>
      <c r="G12" s="14">
        <f t="shared" si="4"/>
        <v>78702</v>
      </c>
      <c r="H12" s="14">
        <f t="shared" si="4"/>
        <v>71287</v>
      </c>
      <c r="I12" s="14">
        <f t="shared" si="4"/>
        <v>82146</v>
      </c>
      <c r="J12" s="14">
        <f t="shared" si="4"/>
        <v>53695</v>
      </c>
      <c r="K12" s="14">
        <f t="shared" si="4"/>
        <v>75870</v>
      </c>
      <c r="L12" s="14">
        <f t="shared" si="4"/>
        <v>26663</v>
      </c>
      <c r="M12" s="14">
        <f t="shared" si="4"/>
        <v>15504</v>
      </c>
      <c r="N12" s="12">
        <f t="shared" si="2"/>
        <v>671247</v>
      </c>
    </row>
    <row r="13" spans="1:14" ht="18.75" customHeight="1">
      <c r="A13" s="15" t="s">
        <v>10</v>
      </c>
      <c r="B13" s="14">
        <v>41785</v>
      </c>
      <c r="C13" s="14">
        <v>25308</v>
      </c>
      <c r="D13" s="14">
        <v>36382</v>
      </c>
      <c r="E13" s="14">
        <v>7184</v>
      </c>
      <c r="F13" s="14">
        <v>25811</v>
      </c>
      <c r="G13" s="14">
        <v>40823</v>
      </c>
      <c r="H13" s="14">
        <v>37379</v>
      </c>
      <c r="I13" s="14">
        <v>43011</v>
      </c>
      <c r="J13" s="14">
        <v>26667</v>
      </c>
      <c r="K13" s="14">
        <v>37558</v>
      </c>
      <c r="L13" s="14">
        <v>12577</v>
      </c>
      <c r="M13" s="14">
        <v>7101</v>
      </c>
      <c r="N13" s="12">
        <f t="shared" si="2"/>
        <v>341586</v>
      </c>
    </row>
    <row r="14" spans="1:14" ht="18.75" customHeight="1">
      <c r="A14" s="15" t="s">
        <v>11</v>
      </c>
      <c r="B14" s="14">
        <v>37291</v>
      </c>
      <c r="C14" s="14">
        <v>20253</v>
      </c>
      <c r="D14" s="14">
        <v>32963</v>
      </c>
      <c r="E14" s="14">
        <v>6175</v>
      </c>
      <c r="F14" s="14">
        <v>21638</v>
      </c>
      <c r="G14" s="14">
        <v>33666</v>
      </c>
      <c r="H14" s="14">
        <v>30425</v>
      </c>
      <c r="I14" s="14">
        <v>35685</v>
      </c>
      <c r="J14" s="14">
        <v>24535</v>
      </c>
      <c r="K14" s="14">
        <v>35233</v>
      </c>
      <c r="L14" s="14">
        <v>13081</v>
      </c>
      <c r="M14" s="14">
        <v>7917</v>
      </c>
      <c r="N14" s="12">
        <f t="shared" si="2"/>
        <v>298862</v>
      </c>
    </row>
    <row r="15" spans="1:14" ht="18.75" customHeight="1">
      <c r="A15" s="15" t="s">
        <v>12</v>
      </c>
      <c r="B15" s="14">
        <v>3979</v>
      </c>
      <c r="C15" s="14">
        <v>2524</v>
      </c>
      <c r="D15" s="14">
        <v>2816</v>
      </c>
      <c r="E15" s="14">
        <v>732</v>
      </c>
      <c r="F15" s="14">
        <v>2539</v>
      </c>
      <c r="G15" s="14">
        <v>4213</v>
      </c>
      <c r="H15" s="14">
        <v>3483</v>
      </c>
      <c r="I15" s="14">
        <v>3450</v>
      </c>
      <c r="J15" s="14">
        <v>2493</v>
      </c>
      <c r="K15" s="14">
        <v>3079</v>
      </c>
      <c r="L15" s="14">
        <v>1005</v>
      </c>
      <c r="M15" s="14">
        <v>486</v>
      </c>
      <c r="N15" s="12">
        <f t="shared" si="2"/>
        <v>30799</v>
      </c>
    </row>
    <row r="16" spans="1:14" ht="18.75" customHeight="1">
      <c r="A16" s="16" t="s">
        <v>33</v>
      </c>
      <c r="B16" s="14">
        <f>B17+B18+B19</f>
        <v>1986</v>
      </c>
      <c r="C16" s="14">
        <f>C17+C18+C19</f>
        <v>984</v>
      </c>
      <c r="D16" s="14">
        <f>D17+D18+D19</f>
        <v>1109</v>
      </c>
      <c r="E16" s="14">
        <f>E17+E18+E19</f>
        <v>256</v>
      </c>
      <c r="F16" s="14">
        <f aca="true" t="shared" si="5" ref="F16:M16">F17+F18+F19</f>
        <v>1005</v>
      </c>
      <c r="G16" s="14">
        <f t="shared" si="5"/>
        <v>1646</v>
      </c>
      <c r="H16" s="14">
        <f t="shared" si="5"/>
        <v>1545</v>
      </c>
      <c r="I16" s="14">
        <f t="shared" si="5"/>
        <v>1508</v>
      </c>
      <c r="J16" s="14">
        <f t="shared" si="5"/>
        <v>1084</v>
      </c>
      <c r="K16" s="14">
        <f t="shared" si="5"/>
        <v>1625</v>
      </c>
      <c r="L16" s="14">
        <f t="shared" si="5"/>
        <v>439</v>
      </c>
      <c r="M16" s="14">
        <f t="shared" si="5"/>
        <v>200</v>
      </c>
      <c r="N16" s="12">
        <f t="shared" si="2"/>
        <v>13387</v>
      </c>
    </row>
    <row r="17" spans="1:14" ht="18.75" customHeight="1">
      <c r="A17" s="15" t="s">
        <v>30</v>
      </c>
      <c r="B17" s="14">
        <v>1614</v>
      </c>
      <c r="C17" s="14">
        <v>818</v>
      </c>
      <c r="D17" s="14">
        <v>918</v>
      </c>
      <c r="E17" s="14">
        <v>218</v>
      </c>
      <c r="F17" s="14">
        <v>871</v>
      </c>
      <c r="G17" s="14">
        <v>1389</v>
      </c>
      <c r="H17" s="14">
        <v>1326</v>
      </c>
      <c r="I17" s="14">
        <v>1310</v>
      </c>
      <c r="J17" s="14">
        <v>914</v>
      </c>
      <c r="K17" s="14">
        <v>1373</v>
      </c>
      <c r="L17" s="14">
        <v>361</v>
      </c>
      <c r="M17" s="14">
        <v>154</v>
      </c>
      <c r="N17" s="12">
        <f t="shared" si="2"/>
        <v>11266</v>
      </c>
    </row>
    <row r="18" spans="1:14" ht="18.75" customHeight="1">
      <c r="A18" s="15" t="s">
        <v>31</v>
      </c>
      <c r="B18" s="14">
        <v>219</v>
      </c>
      <c r="C18" s="14">
        <v>101</v>
      </c>
      <c r="D18" s="14">
        <v>108</v>
      </c>
      <c r="E18" s="14">
        <v>27</v>
      </c>
      <c r="F18" s="14">
        <v>56</v>
      </c>
      <c r="G18" s="14">
        <v>145</v>
      </c>
      <c r="H18" s="14">
        <v>125</v>
      </c>
      <c r="I18" s="14">
        <v>131</v>
      </c>
      <c r="J18" s="14">
        <v>99</v>
      </c>
      <c r="K18" s="14">
        <v>163</v>
      </c>
      <c r="L18" s="14">
        <v>57</v>
      </c>
      <c r="M18" s="14">
        <v>33</v>
      </c>
      <c r="N18" s="12">
        <f t="shared" si="2"/>
        <v>1264</v>
      </c>
    </row>
    <row r="19" spans="1:14" ht="18.75" customHeight="1">
      <c r="A19" s="15" t="s">
        <v>32</v>
      </c>
      <c r="B19" s="14">
        <v>153</v>
      </c>
      <c r="C19" s="14">
        <v>65</v>
      </c>
      <c r="D19" s="14">
        <v>83</v>
      </c>
      <c r="E19" s="14">
        <v>11</v>
      </c>
      <c r="F19" s="14">
        <v>78</v>
      </c>
      <c r="G19" s="14">
        <v>112</v>
      </c>
      <c r="H19" s="14">
        <v>94</v>
      </c>
      <c r="I19" s="14">
        <v>67</v>
      </c>
      <c r="J19" s="14">
        <v>71</v>
      </c>
      <c r="K19" s="14">
        <v>89</v>
      </c>
      <c r="L19" s="14">
        <v>21</v>
      </c>
      <c r="M19" s="14">
        <v>13</v>
      </c>
      <c r="N19" s="12">
        <f t="shared" si="2"/>
        <v>857</v>
      </c>
    </row>
    <row r="20" spans="1:14" ht="18.75" customHeight="1">
      <c r="A20" s="17" t="s">
        <v>13</v>
      </c>
      <c r="B20" s="18">
        <f>B21+B22+B23</f>
        <v>59024</v>
      </c>
      <c r="C20" s="18">
        <f>C21+C22+C23</f>
        <v>29920</v>
      </c>
      <c r="D20" s="18">
        <f>D21+D22+D23</f>
        <v>39229</v>
      </c>
      <c r="E20" s="18">
        <f>E21+E22+E23</f>
        <v>7108</v>
      </c>
      <c r="F20" s="18">
        <f aca="true" t="shared" si="6" ref="F20:M20">F21+F22+F23</f>
        <v>29124</v>
      </c>
      <c r="G20" s="18">
        <f t="shared" si="6"/>
        <v>43472</v>
      </c>
      <c r="H20" s="18">
        <f t="shared" si="6"/>
        <v>46296</v>
      </c>
      <c r="I20" s="18">
        <f t="shared" si="6"/>
        <v>57966</v>
      </c>
      <c r="J20" s="18">
        <f t="shared" si="6"/>
        <v>33490</v>
      </c>
      <c r="K20" s="18">
        <f t="shared" si="6"/>
        <v>61379</v>
      </c>
      <c r="L20" s="18">
        <f t="shared" si="6"/>
        <v>18148</v>
      </c>
      <c r="M20" s="18">
        <f t="shared" si="6"/>
        <v>9492</v>
      </c>
      <c r="N20" s="12">
        <f aca="true" t="shared" si="7" ref="N20:N26">SUM(B20:M20)</f>
        <v>434648</v>
      </c>
    </row>
    <row r="21" spans="1:14" ht="18.75" customHeight="1">
      <c r="A21" s="13" t="s">
        <v>14</v>
      </c>
      <c r="B21" s="14">
        <v>35017</v>
      </c>
      <c r="C21" s="14">
        <v>19617</v>
      </c>
      <c r="D21" s="14">
        <v>23370</v>
      </c>
      <c r="E21" s="14">
        <v>4529</v>
      </c>
      <c r="F21" s="14">
        <v>18285</v>
      </c>
      <c r="G21" s="14">
        <v>27761</v>
      </c>
      <c r="H21" s="14">
        <v>29986</v>
      </c>
      <c r="I21" s="14">
        <v>35052</v>
      </c>
      <c r="J21" s="14">
        <v>20322</v>
      </c>
      <c r="K21" s="14">
        <v>35061</v>
      </c>
      <c r="L21" s="14">
        <v>10503</v>
      </c>
      <c r="M21" s="14">
        <v>5334</v>
      </c>
      <c r="N21" s="12">
        <f t="shared" si="7"/>
        <v>264837</v>
      </c>
    </row>
    <row r="22" spans="1:14" ht="18.75" customHeight="1">
      <c r="A22" s="13" t="s">
        <v>15</v>
      </c>
      <c r="B22" s="14">
        <v>21770</v>
      </c>
      <c r="C22" s="14">
        <v>9115</v>
      </c>
      <c r="D22" s="14">
        <v>14510</v>
      </c>
      <c r="E22" s="14">
        <v>2280</v>
      </c>
      <c r="F22" s="14">
        <v>9632</v>
      </c>
      <c r="G22" s="14">
        <v>13951</v>
      </c>
      <c r="H22" s="14">
        <v>14725</v>
      </c>
      <c r="I22" s="14">
        <v>20916</v>
      </c>
      <c r="J22" s="14">
        <v>11904</v>
      </c>
      <c r="K22" s="14">
        <v>24319</v>
      </c>
      <c r="L22" s="14">
        <v>7100</v>
      </c>
      <c r="M22" s="14">
        <v>3903</v>
      </c>
      <c r="N22" s="12">
        <f t="shared" si="7"/>
        <v>154125</v>
      </c>
    </row>
    <row r="23" spans="1:14" ht="18.75" customHeight="1">
      <c r="A23" s="13" t="s">
        <v>16</v>
      </c>
      <c r="B23" s="14">
        <v>2237</v>
      </c>
      <c r="C23" s="14">
        <v>1188</v>
      </c>
      <c r="D23" s="14">
        <v>1349</v>
      </c>
      <c r="E23" s="14">
        <v>299</v>
      </c>
      <c r="F23" s="14">
        <v>1207</v>
      </c>
      <c r="G23" s="14">
        <v>1760</v>
      </c>
      <c r="H23" s="14">
        <v>1585</v>
      </c>
      <c r="I23" s="14">
        <v>1998</v>
      </c>
      <c r="J23" s="14">
        <v>1264</v>
      </c>
      <c r="K23" s="14">
        <v>1999</v>
      </c>
      <c r="L23" s="14">
        <v>545</v>
      </c>
      <c r="M23" s="14">
        <v>255</v>
      </c>
      <c r="N23" s="12">
        <f t="shared" si="7"/>
        <v>15686</v>
      </c>
    </row>
    <row r="24" spans="1:14" ht="18.75" customHeight="1">
      <c r="A24" s="17" t="s">
        <v>17</v>
      </c>
      <c r="B24" s="14">
        <f>B25+B26</f>
        <v>27350</v>
      </c>
      <c r="C24" s="14">
        <f>C25+C26</f>
        <v>17134</v>
      </c>
      <c r="D24" s="14">
        <f>D25+D26</f>
        <v>22494</v>
      </c>
      <c r="E24" s="14">
        <f>E25+E26</f>
        <v>4923</v>
      </c>
      <c r="F24" s="14">
        <f aca="true" t="shared" si="8" ref="F24:M24">F25+F26</f>
        <v>19360</v>
      </c>
      <c r="G24" s="14">
        <f t="shared" si="8"/>
        <v>29206</v>
      </c>
      <c r="H24" s="14">
        <f t="shared" si="8"/>
        <v>26977</v>
      </c>
      <c r="I24" s="14">
        <f t="shared" si="8"/>
        <v>21232</v>
      </c>
      <c r="J24" s="14">
        <f t="shared" si="8"/>
        <v>17336</v>
      </c>
      <c r="K24" s="14">
        <f t="shared" si="8"/>
        <v>17638</v>
      </c>
      <c r="L24" s="14">
        <f t="shared" si="8"/>
        <v>5332</v>
      </c>
      <c r="M24" s="14">
        <f t="shared" si="8"/>
        <v>2123</v>
      </c>
      <c r="N24" s="12">
        <f t="shared" si="7"/>
        <v>211105</v>
      </c>
    </row>
    <row r="25" spans="1:14" ht="18.75" customHeight="1">
      <c r="A25" s="13" t="s">
        <v>18</v>
      </c>
      <c r="B25" s="14">
        <v>17504</v>
      </c>
      <c r="C25" s="14">
        <v>10966</v>
      </c>
      <c r="D25" s="14">
        <v>14396</v>
      </c>
      <c r="E25" s="14">
        <v>3151</v>
      </c>
      <c r="F25" s="14">
        <v>12390</v>
      </c>
      <c r="G25" s="14">
        <v>18692</v>
      </c>
      <c r="H25" s="14">
        <v>17265</v>
      </c>
      <c r="I25" s="14">
        <v>13588</v>
      </c>
      <c r="J25" s="14">
        <v>11095</v>
      </c>
      <c r="K25" s="14">
        <v>11288</v>
      </c>
      <c r="L25" s="14">
        <v>3412</v>
      </c>
      <c r="M25" s="14">
        <v>1359</v>
      </c>
      <c r="N25" s="12">
        <f t="shared" si="7"/>
        <v>135106</v>
      </c>
    </row>
    <row r="26" spans="1:14" ht="18.75" customHeight="1">
      <c r="A26" s="13" t="s">
        <v>19</v>
      </c>
      <c r="B26" s="14">
        <v>9846</v>
      </c>
      <c r="C26" s="14">
        <v>6168</v>
      </c>
      <c r="D26" s="14">
        <v>8098</v>
      </c>
      <c r="E26" s="14">
        <v>1772</v>
      </c>
      <c r="F26" s="14">
        <v>6970</v>
      </c>
      <c r="G26" s="14">
        <v>10514</v>
      </c>
      <c r="H26" s="14">
        <v>9712</v>
      </c>
      <c r="I26" s="14">
        <v>7644</v>
      </c>
      <c r="J26" s="14">
        <v>6241</v>
      </c>
      <c r="K26" s="14">
        <v>6350</v>
      </c>
      <c r="L26" s="14">
        <v>1920</v>
      </c>
      <c r="M26" s="14">
        <v>764</v>
      </c>
      <c r="N26" s="12">
        <f t="shared" si="7"/>
        <v>75999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0.9989006591200286</v>
      </c>
      <c r="E32" s="23">
        <f t="shared" si="9"/>
        <v>0.9936396204831438</v>
      </c>
      <c r="F32" s="23">
        <f t="shared" si="9"/>
        <v>1</v>
      </c>
      <c r="G32" s="23">
        <f t="shared" si="9"/>
        <v>1</v>
      </c>
      <c r="H32" s="23">
        <f t="shared" si="9"/>
        <v>0.9968251443419697</v>
      </c>
      <c r="I32" s="23">
        <f t="shared" si="9"/>
        <v>0.9976707903664073</v>
      </c>
      <c r="J32" s="23">
        <f t="shared" si="9"/>
        <v>1</v>
      </c>
      <c r="K32" s="23">
        <f t="shared" si="9"/>
        <v>1</v>
      </c>
      <c r="L32" s="23">
        <f t="shared" si="9"/>
        <v>0.9997811128406001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1.577463920882349</v>
      </c>
      <c r="E35" s="26">
        <f>E32*E34</f>
        <v>1.944155281437319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1.677656717927535</v>
      </c>
      <c r="I35" s="26">
        <f t="shared" si="10"/>
        <v>1.638075670702604</v>
      </c>
      <c r="J35" s="26">
        <f t="shared" si="10"/>
        <v>1.8492</v>
      </c>
      <c r="K35" s="26">
        <f t="shared" si="10"/>
        <v>1.7679</v>
      </c>
      <c r="L35" s="26">
        <f t="shared" si="10"/>
        <v>2.0993403807426922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339454.26</v>
      </c>
      <c r="C37" s="29">
        <f>ROUND(+C7*C35,2)</f>
        <v>191744.64</v>
      </c>
      <c r="D37" s="29">
        <f>ROUND(+D7*D35,2)</f>
        <v>238850.12</v>
      </c>
      <c r="E37" s="29">
        <f>ROUND(+E7*E35,2)</f>
        <v>57784.18</v>
      </c>
      <c r="F37" s="29">
        <f aca="true" t="shared" si="11" ref="F37:M37">ROUND(+F7*F35,2)</f>
        <v>202369.77</v>
      </c>
      <c r="G37" s="29">
        <f t="shared" si="11"/>
        <v>251356.81</v>
      </c>
      <c r="H37" s="29">
        <f t="shared" si="11"/>
        <v>287954.68</v>
      </c>
      <c r="I37" s="29">
        <f t="shared" si="11"/>
        <v>291172.86</v>
      </c>
      <c r="J37" s="29">
        <f t="shared" si="11"/>
        <v>225104.97</v>
      </c>
      <c r="K37" s="29">
        <f t="shared" si="11"/>
        <v>305086.5</v>
      </c>
      <c r="L37" s="29">
        <f t="shared" si="11"/>
        <v>122733.74</v>
      </c>
      <c r="M37" s="29">
        <f t="shared" si="11"/>
        <v>66419.76</v>
      </c>
      <c r="N37" s="29">
        <f>SUM(B37:M37)</f>
        <v>2580032.29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-71752</v>
      </c>
      <c r="C39" s="30">
        <f>+C40+C43+C50</f>
        <v>-54625</v>
      </c>
      <c r="D39" s="30">
        <f>+D40+D43+D50</f>
        <v>-49763</v>
      </c>
      <c r="E39" s="30">
        <f>+E40+E43+E50</f>
        <v>-10532</v>
      </c>
      <c r="F39" s="30">
        <f aca="true" t="shared" si="12" ref="F39:M39">+F40+F43+F50</f>
        <v>-36086</v>
      </c>
      <c r="G39" s="30">
        <f t="shared" si="12"/>
        <v>-61581</v>
      </c>
      <c r="H39" s="30">
        <f t="shared" si="12"/>
        <v>-77608</v>
      </c>
      <c r="I39" s="30">
        <f t="shared" si="12"/>
        <v>-44703</v>
      </c>
      <c r="J39" s="30">
        <f t="shared" si="12"/>
        <v>-48878</v>
      </c>
      <c r="K39" s="30">
        <f t="shared" si="12"/>
        <v>-48174</v>
      </c>
      <c r="L39" s="30">
        <f t="shared" si="12"/>
        <v>-24143</v>
      </c>
      <c r="M39" s="30">
        <f t="shared" si="12"/>
        <v>-13928</v>
      </c>
      <c r="N39" s="30">
        <f>+N40+N43+N50</f>
        <v>-541773</v>
      </c>
      <c r="P39" s="42"/>
    </row>
    <row r="40" spans="1:16" ht="18.75" customHeight="1">
      <c r="A40" s="17" t="s">
        <v>70</v>
      </c>
      <c r="B40" s="31">
        <f>B41+B42</f>
        <v>-70752</v>
      </c>
      <c r="C40" s="31">
        <f>C41+C42</f>
        <v>-53625</v>
      </c>
      <c r="D40" s="31">
        <f>D41+D42</f>
        <v>-49263</v>
      </c>
      <c r="E40" s="31">
        <f>E41+E42</f>
        <v>-10032</v>
      </c>
      <c r="F40" s="31">
        <f aca="true" t="shared" si="13" ref="F40:M40">F41+F42</f>
        <v>-35586</v>
      </c>
      <c r="G40" s="31">
        <f t="shared" si="13"/>
        <v>-61581</v>
      </c>
      <c r="H40" s="31">
        <f t="shared" si="13"/>
        <v>-76608</v>
      </c>
      <c r="I40" s="31">
        <f t="shared" si="13"/>
        <v>-44703</v>
      </c>
      <c r="J40" s="31">
        <f t="shared" si="13"/>
        <v>-48378</v>
      </c>
      <c r="K40" s="31">
        <f t="shared" si="13"/>
        <v>-48174</v>
      </c>
      <c r="L40" s="31">
        <f t="shared" si="13"/>
        <v>-23643</v>
      </c>
      <c r="M40" s="31">
        <f t="shared" si="13"/>
        <v>-13428</v>
      </c>
      <c r="N40" s="30">
        <f aca="true" t="shared" si="14" ref="N40:N50">SUM(B40:M40)</f>
        <v>-535773</v>
      </c>
      <c r="P40" s="42"/>
    </row>
    <row r="41" spans="1:16" ht="18.75" customHeight="1">
      <c r="A41" s="13" t="s">
        <v>67</v>
      </c>
      <c r="B41" s="20">
        <f>ROUND(-B9*$D$3,2)</f>
        <v>-70752</v>
      </c>
      <c r="C41" s="20">
        <f>ROUND(-C9*$D$3,2)</f>
        <v>-53625</v>
      </c>
      <c r="D41" s="20">
        <f>ROUND(-D9*$D$3,2)</f>
        <v>-49263</v>
      </c>
      <c r="E41" s="20">
        <f>ROUND(-E9*$D$3,2)</f>
        <v>-10032</v>
      </c>
      <c r="F41" s="20">
        <f aca="true" t="shared" si="15" ref="F41:M41">ROUND(-F9*$D$3,2)</f>
        <v>-35586</v>
      </c>
      <c r="G41" s="20">
        <f t="shared" si="15"/>
        <v>-61581</v>
      </c>
      <c r="H41" s="20">
        <f t="shared" si="15"/>
        <v>-76608</v>
      </c>
      <c r="I41" s="20">
        <f t="shared" si="15"/>
        <v>-44703</v>
      </c>
      <c r="J41" s="20">
        <f t="shared" si="15"/>
        <v>-48378</v>
      </c>
      <c r="K41" s="20">
        <f t="shared" si="15"/>
        <v>-48174</v>
      </c>
      <c r="L41" s="20">
        <f t="shared" si="15"/>
        <v>-23643</v>
      </c>
      <c r="M41" s="20">
        <f t="shared" si="15"/>
        <v>-13428</v>
      </c>
      <c r="N41" s="56">
        <f t="shared" si="14"/>
        <v>-535773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-1000</v>
      </c>
      <c r="C43" s="31">
        <f t="shared" si="17"/>
        <v>-1000</v>
      </c>
      <c r="D43" s="31">
        <f t="shared" si="17"/>
        <v>-500</v>
      </c>
      <c r="E43" s="31">
        <f t="shared" si="17"/>
        <v>-500</v>
      </c>
      <c r="F43" s="31">
        <f t="shared" si="17"/>
        <v>-500</v>
      </c>
      <c r="G43" s="31">
        <f t="shared" si="17"/>
        <v>0</v>
      </c>
      <c r="H43" s="31">
        <f t="shared" si="17"/>
        <v>-1000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-500</v>
      </c>
      <c r="M43" s="31">
        <f t="shared" si="17"/>
        <v>-500</v>
      </c>
      <c r="N43" s="31">
        <f>SUM(N44:N49)</f>
        <v>-6000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267702.26</v>
      </c>
      <c r="C52" s="34">
        <f aca="true" t="shared" si="18" ref="C52:M52">+C37+C39</f>
        <v>137119.64</v>
      </c>
      <c r="D52" s="34">
        <f t="shared" si="18"/>
        <v>189087.12</v>
      </c>
      <c r="E52" s="34">
        <f t="shared" si="18"/>
        <v>47252.18</v>
      </c>
      <c r="F52" s="34">
        <f t="shared" si="18"/>
        <v>166283.77</v>
      </c>
      <c r="G52" s="34">
        <f t="shared" si="18"/>
        <v>189775.81</v>
      </c>
      <c r="H52" s="34">
        <f t="shared" si="18"/>
        <v>210346.68</v>
      </c>
      <c r="I52" s="34">
        <f t="shared" si="18"/>
        <v>246469.86</v>
      </c>
      <c r="J52" s="34">
        <f t="shared" si="18"/>
        <v>176226.97</v>
      </c>
      <c r="K52" s="34">
        <f t="shared" si="18"/>
        <v>256912.5</v>
      </c>
      <c r="L52" s="34">
        <f t="shared" si="18"/>
        <v>98590.74</v>
      </c>
      <c r="M52" s="34">
        <f t="shared" si="18"/>
        <v>52491.759999999995</v>
      </c>
      <c r="N52" s="34">
        <f>SUM(B52:M52)</f>
        <v>2038259.2899999998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2038259.28</v>
      </c>
      <c r="P55" s="42"/>
    </row>
    <row r="56" spans="1:14" ht="18.75" customHeight="1">
      <c r="A56" s="17" t="s">
        <v>80</v>
      </c>
      <c r="B56" s="44">
        <v>54302.07</v>
      </c>
      <c r="C56" s="44">
        <v>47687.03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101989.1</v>
      </c>
    </row>
    <row r="57" spans="1:14" ht="18.75" customHeight="1">
      <c r="A57" s="17" t="s">
        <v>81</v>
      </c>
      <c r="B57" s="44">
        <v>213400.19</v>
      </c>
      <c r="C57" s="44">
        <v>89432.61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302832.8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189087.12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189087.12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47252.18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47252.18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166283.77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166283.77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189775.81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189775.81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169735.53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169735.53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40611.14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40611.14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246469.86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246469.86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176226.97</v>
      </c>
      <c r="K65" s="43">
        <v>0</v>
      </c>
      <c r="L65" s="43">
        <v>0</v>
      </c>
      <c r="M65" s="43">
        <v>0</v>
      </c>
      <c r="N65" s="34">
        <f t="shared" si="19"/>
        <v>176226.97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256912.5</v>
      </c>
      <c r="L66" s="43">
        <v>0</v>
      </c>
      <c r="M66" s="43">
        <v>0</v>
      </c>
      <c r="N66" s="31">
        <f t="shared" si="19"/>
        <v>256912.5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98590.74</v>
      </c>
      <c r="M67" s="43">
        <v>0</v>
      </c>
      <c r="N67" s="34">
        <f t="shared" si="19"/>
        <v>98590.74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52491.76</v>
      </c>
      <c r="N68" s="31">
        <f t="shared" si="19"/>
        <v>52491.76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1.9489362237058971</v>
      </c>
      <c r="C73" s="54">
        <v>1.8730792665884064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1.6940000125626564</v>
      </c>
      <c r="C74" s="54">
        <v>1.594599974431092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1.5774639069042493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1.944155171253617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1.8176000323336838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1.448300000576193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1.6947771462535755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1.6154548399287374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1.6380756442929234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1.849200039431205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1.7678999826157502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2.0993404375416933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2.0890001572574306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2015-01-06T11:43:59Z</cp:lastPrinted>
  <dcterms:created xsi:type="dcterms:W3CDTF">2012-11-28T17:54:39Z</dcterms:created>
  <dcterms:modified xsi:type="dcterms:W3CDTF">2015-01-06T11:58:36Z</dcterms:modified>
  <cp:category/>
  <cp:version/>
  <cp:contentType/>
  <cp:contentStatus/>
</cp:coreProperties>
</file>