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<sst xmlns="http://schemas.openxmlformats.org/spreadsheetml/2006/main" count="100" uniqueCount="98">
  <si>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</si>
  <si>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</si>
  <si>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</si>
  <si>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</si>
  <si>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</si>
  <si>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</si>
  <si>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</si>
  <si>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</si>
  <si>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</si>
  <si>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</si>
  <si>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</si>
  <si>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</si>
  <si>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</si>
  <si>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</si>
  <si>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</si>
  <si>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</si>
  <si>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</si>
  <si>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</si>
  <si>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</si>
  <si>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</si>
  <si>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</si>
  <si>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</si>
  <si>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</si>
  <si>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</si>
  <si>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</si>
  <si>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</si>
  <si>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</si>
  <si>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</si>
  <si>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</si>
  <si>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</si>
  <si>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</si>
  <si>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</si>
  <si>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</si>
  <si>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</si>
  <si>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</si>
  <si>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</si>
  <si>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</si>
  <si>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</si>
  <si>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</si>
  <si>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</si>
  <si>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</si>
  <si>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</si>
  <si>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</si>
  <si>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</si>
  <si>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</si>
  <si>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</si>
  <si>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</si>
  <si>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</si>
  <si>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</si>
  <si>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</si>
  <si>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</si>
  <si>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</si>
  <si>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</si>
  <si>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</si>
  <si>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</si>
  <si>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</si>
  <si>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</si>
  <si>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</si>
  <si>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</si>
  <si>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</si>
  <si>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</si>
  <si>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</si>
  <si>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</si>
  <si>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</si>
  <si>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</si>
  <si>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</si>
  <si>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</si>
  <si>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</si>
  <si>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</si>
  <si>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</si>
  <si>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</si>
  <si>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</si>
  <si>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</si>
  <si>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</si>
  <si>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</si>
  <si>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</si>
  <si>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</si>
  <si>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</si>
  <si>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</si>
  <si>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</si>
  <si>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</si>
  <si>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</si>
  <si>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</si>
  <si>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</si>
  <si>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</si>
  <si>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</si>
  <si>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</si>
  <si>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</si>
  <si>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</si>
  <si>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</si>
  <si>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</si>
  <si>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</si>
  <si>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</si>
  <si>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</si>
  <si>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</si>
  <si>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</si>
  <si>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</si>
  <si>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27/12/14 - VENCIMENTO 06/01/15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</si>
</sst>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293832</v>
      </c>
      <c r="C7" s="10">
        <f>C8+C20+C24</f>
        <v>182975</v>
      </c>
      <c r="D7" s="10">
        <f>D8+D20+D24</f>
        <v>231882</v>
      </c>
      <c r="E7" s="10">
        <f>E8+E20+E24</f>
        <v>50370</v>
      </c>
      <c r="F7" s="10">
        <f aca="true" t="shared" si="0" ref="F7:M7">F8+F20+F24</f>
        <v>162382</v>
      </c>
      <c r="G7" s="10">
        <f t="shared" si="0"/>
        <v>267748</v>
      </c>
      <c r="H7" s="10">
        <f t="shared" si="0"/>
        <v>264199</v>
      </c>
      <c r="I7" s="10">
        <f t="shared" si="0"/>
        <v>260283</v>
      </c>
      <c r="J7" s="10">
        <f t="shared" si="0"/>
        <v>181783</v>
      </c>
      <c r="K7" s="10">
        <f t="shared" si="0"/>
        <v>246307</v>
      </c>
      <c r="L7" s="10">
        <f t="shared" si="0"/>
        <v>89971</v>
      </c>
      <c r="M7" s="10">
        <f t="shared" si="0"/>
        <v>49269</v>
      </c>
      <c r="N7" s="10">
        <f>+N8+N20+N24</f>
        <v>2281001</v>
      </c>
      <c r="P7" s="41"/>
    </row>
    <row r="8" spans="1:14" ht="18.75" customHeight="1">
      <c r="A8" s="11" t="s">
        <v>34</v>
      </c>
      <c r="B8" s="12">
        <f>+B9+B12+B16</f>
        <v>168004</v>
      </c>
      <c r="C8" s="12">
        <f>+C9+C12+C16</f>
        <v>109297</v>
      </c>
      <c r="D8" s="12">
        <f>+D9+D12+D16</f>
        <v>145549</v>
      </c>
      <c r="E8" s="12">
        <f>+E9+E12+E16</f>
        <v>30816</v>
      </c>
      <c r="F8" s="12">
        <f aca="true" t="shared" si="1" ref="F8:M8">+F9+F12+F16</f>
        <v>95758</v>
      </c>
      <c r="G8" s="12">
        <f t="shared" si="1"/>
        <v>159684</v>
      </c>
      <c r="H8" s="12">
        <f t="shared" si="1"/>
        <v>154580</v>
      </c>
      <c r="I8" s="12">
        <f t="shared" si="1"/>
        <v>149181</v>
      </c>
      <c r="J8" s="12">
        <f t="shared" si="1"/>
        <v>110206</v>
      </c>
      <c r="K8" s="12">
        <f t="shared" si="1"/>
        <v>138083</v>
      </c>
      <c r="L8" s="12">
        <f t="shared" si="1"/>
        <v>55342</v>
      </c>
      <c r="M8" s="12">
        <f t="shared" si="1"/>
        <v>32486</v>
      </c>
      <c r="N8" s="12">
        <f>SUM(B8:M8)</f>
        <v>1348986</v>
      </c>
    </row>
    <row r="9" spans="1:14" ht="18.75" customHeight="1">
      <c r="A9" s="13" t="s">
        <v>7</v>
      </c>
      <c r="B9" s="14">
        <v>30898</v>
      </c>
      <c r="C9" s="14">
        <v>25442</v>
      </c>
      <c r="D9" s="14">
        <v>22075</v>
      </c>
      <c r="E9" s="14">
        <v>5454</v>
      </c>
      <c r="F9" s="14">
        <v>15428</v>
      </c>
      <c r="G9" s="14">
        <v>27704</v>
      </c>
      <c r="H9" s="14">
        <v>35082</v>
      </c>
      <c r="I9" s="14">
        <v>19336</v>
      </c>
      <c r="J9" s="14">
        <v>21994</v>
      </c>
      <c r="K9" s="14">
        <v>20674</v>
      </c>
      <c r="L9" s="14">
        <v>11433</v>
      </c>
      <c r="M9" s="14">
        <v>6805</v>
      </c>
      <c r="N9" s="12">
        <f aca="true" t="shared" si="2" ref="N9:N19">SUM(B9:M9)</f>
        <v>242325</v>
      </c>
    </row>
    <row r="10" spans="1:14" ht="18.75" customHeight="1">
      <c r="A10" s="15" t="s">
        <v>8</v>
      </c>
      <c r="B10" s="14">
        <f>+B9-B11</f>
        <v>30898</v>
      </c>
      <c r="C10" s="14">
        <f>+C9-C11</f>
        <v>25442</v>
      </c>
      <c r="D10" s="14">
        <f>+D9-D11</f>
        <v>22075</v>
      </c>
      <c r="E10" s="14">
        <f>+E9-E11</f>
        <v>5454</v>
      </c>
      <c r="F10" s="14">
        <f aca="true" t="shared" si="3" ref="F10:M10">+F9-F11</f>
        <v>15428</v>
      </c>
      <c r="G10" s="14">
        <f t="shared" si="3"/>
        <v>27704</v>
      </c>
      <c r="H10" s="14">
        <f t="shared" si="3"/>
        <v>35082</v>
      </c>
      <c r="I10" s="14">
        <f t="shared" si="3"/>
        <v>19336</v>
      </c>
      <c r="J10" s="14">
        <f t="shared" si="3"/>
        <v>21994</v>
      </c>
      <c r="K10" s="14">
        <f t="shared" si="3"/>
        <v>20674</v>
      </c>
      <c r="L10" s="14">
        <f t="shared" si="3"/>
        <v>11433</v>
      </c>
      <c r="M10" s="14">
        <f t="shared" si="3"/>
        <v>6805</v>
      </c>
      <c r="N10" s="12">
        <f t="shared" si="2"/>
        <v>242325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134570</v>
      </c>
      <c r="C12" s="14">
        <f>C13+C14+C15</f>
        <v>82368</v>
      </c>
      <c r="D12" s="14">
        <f>D13+D14+D15</f>
        <v>121918</v>
      </c>
      <c r="E12" s="14">
        <f>E13+E14+E15</f>
        <v>24964</v>
      </c>
      <c r="F12" s="14">
        <f aca="true" t="shared" si="4" ref="F12:M12">F13+F14+F15</f>
        <v>79068</v>
      </c>
      <c r="G12" s="14">
        <f t="shared" si="4"/>
        <v>129657</v>
      </c>
      <c r="H12" s="14">
        <f t="shared" si="4"/>
        <v>117488</v>
      </c>
      <c r="I12" s="14">
        <f t="shared" si="4"/>
        <v>127773</v>
      </c>
      <c r="J12" s="14">
        <f t="shared" si="4"/>
        <v>86722</v>
      </c>
      <c r="K12" s="14">
        <f t="shared" si="4"/>
        <v>115329</v>
      </c>
      <c r="L12" s="14">
        <f t="shared" si="4"/>
        <v>43202</v>
      </c>
      <c r="M12" s="14">
        <f t="shared" si="4"/>
        <v>25386</v>
      </c>
      <c r="N12" s="12">
        <f t="shared" si="2"/>
        <v>1088445</v>
      </c>
    </row>
    <row r="13" spans="1:14" ht="18.75" customHeight="1">
      <c r="A13" s="15" t="s">
        <v>10</v>
      </c>
      <c r="B13" s="14">
        <v>70038</v>
      </c>
      <c r="C13" s="14">
        <v>44643</v>
      </c>
      <c r="D13" s="14">
        <v>63040</v>
      </c>
      <c r="E13" s="14">
        <v>12870</v>
      </c>
      <c r="F13" s="14">
        <v>41024</v>
      </c>
      <c r="G13" s="14">
        <v>69039</v>
      </c>
      <c r="H13" s="14">
        <v>64209</v>
      </c>
      <c r="I13" s="14">
        <v>68619</v>
      </c>
      <c r="J13" s="14">
        <v>44879</v>
      </c>
      <c r="K13" s="14">
        <v>59000</v>
      </c>
      <c r="L13" s="14">
        <v>21702</v>
      </c>
      <c r="M13" s="14">
        <v>12324</v>
      </c>
      <c r="N13" s="12">
        <f t="shared" si="2"/>
        <v>571387</v>
      </c>
    </row>
    <row r="14" spans="1:14" ht="18.75" customHeight="1">
      <c r="A14" s="15" t="s">
        <v>11</v>
      </c>
      <c r="B14" s="14">
        <v>58119</v>
      </c>
      <c r="C14" s="14">
        <v>33420</v>
      </c>
      <c r="D14" s="14">
        <v>54315</v>
      </c>
      <c r="E14" s="14">
        <v>10808</v>
      </c>
      <c r="F14" s="14">
        <v>33943</v>
      </c>
      <c r="G14" s="14">
        <v>53912</v>
      </c>
      <c r="H14" s="14">
        <v>47916</v>
      </c>
      <c r="I14" s="14">
        <v>53781</v>
      </c>
      <c r="J14" s="14">
        <v>37780</v>
      </c>
      <c r="K14" s="14">
        <v>51540</v>
      </c>
      <c r="L14" s="14">
        <v>19920</v>
      </c>
      <c r="M14" s="14">
        <v>12189</v>
      </c>
      <c r="N14" s="12">
        <f t="shared" si="2"/>
        <v>467643</v>
      </c>
    </row>
    <row r="15" spans="1:14" ht="18.75" customHeight="1">
      <c r="A15" s="15" t="s">
        <v>12</v>
      </c>
      <c r="B15" s="14">
        <v>6413</v>
      </c>
      <c r="C15" s="14">
        <v>4305</v>
      </c>
      <c r="D15" s="14">
        <v>4563</v>
      </c>
      <c r="E15" s="14">
        <v>1286</v>
      </c>
      <c r="F15" s="14">
        <v>4101</v>
      </c>
      <c r="G15" s="14">
        <v>6706</v>
      </c>
      <c r="H15" s="14">
        <v>5363</v>
      </c>
      <c r="I15" s="14">
        <v>5373</v>
      </c>
      <c r="J15" s="14">
        <v>4063</v>
      </c>
      <c r="K15" s="14">
        <v>4789</v>
      </c>
      <c r="L15" s="14">
        <v>1580</v>
      </c>
      <c r="M15" s="14">
        <v>873</v>
      </c>
      <c r="N15" s="12">
        <f t="shared" si="2"/>
        <v>49415</v>
      </c>
    </row>
    <row r="16" spans="1:14" ht="18.75" customHeight="1">
      <c r="A16" s="16" t="s">
        <v>33</v>
      </c>
      <c r="B16" s="14">
        <f>B17+B18+B19</f>
        <v>2536</v>
      </c>
      <c r="C16" s="14">
        <f>C17+C18+C19</f>
        <v>1487</v>
      </c>
      <c r="D16" s="14">
        <f>D17+D18+D19</f>
        <v>1556</v>
      </c>
      <c r="E16" s="14">
        <f>E17+E18+E19</f>
        <v>398</v>
      </c>
      <c r="F16" s="14">
        <f aca="true" t="shared" si="5" ref="F16:M16">F17+F18+F19</f>
        <v>1262</v>
      </c>
      <c r="G16" s="14">
        <f t="shared" si="5"/>
        <v>2323</v>
      </c>
      <c r="H16" s="14">
        <f t="shared" si="5"/>
        <v>2010</v>
      </c>
      <c r="I16" s="14">
        <f t="shared" si="5"/>
        <v>2072</v>
      </c>
      <c r="J16" s="14">
        <f t="shared" si="5"/>
        <v>1490</v>
      </c>
      <c r="K16" s="14">
        <f t="shared" si="5"/>
        <v>2080</v>
      </c>
      <c r="L16" s="14">
        <f t="shared" si="5"/>
        <v>707</v>
      </c>
      <c r="M16" s="14">
        <f t="shared" si="5"/>
        <v>295</v>
      </c>
      <c r="N16" s="12">
        <f t="shared" si="2"/>
        <v>18216</v>
      </c>
    </row>
    <row r="17" spans="1:14" ht="18.75" customHeight="1">
      <c r="A17" s="15" t="s">
        <v>30</v>
      </c>
      <c r="B17" s="14">
        <v>1991</v>
      </c>
      <c r="C17" s="14">
        <v>1218</v>
      </c>
      <c r="D17" s="14">
        <v>1291</v>
      </c>
      <c r="E17" s="14">
        <v>320</v>
      </c>
      <c r="F17" s="14">
        <v>1050</v>
      </c>
      <c r="G17" s="14">
        <v>1919</v>
      </c>
      <c r="H17" s="14">
        <v>1683</v>
      </c>
      <c r="I17" s="14">
        <v>1770</v>
      </c>
      <c r="J17" s="14">
        <v>1254</v>
      </c>
      <c r="K17" s="14">
        <v>1752</v>
      </c>
      <c r="L17" s="14">
        <v>579</v>
      </c>
      <c r="M17" s="14">
        <v>234</v>
      </c>
      <c r="N17" s="12">
        <f t="shared" si="2"/>
        <v>15061</v>
      </c>
    </row>
    <row r="18" spans="1:14" ht="18.75" customHeight="1">
      <c r="A18" s="15" t="s">
        <v>31</v>
      </c>
      <c r="B18" s="14">
        <v>322</v>
      </c>
      <c r="C18" s="14">
        <v>157</v>
      </c>
      <c r="D18" s="14">
        <v>138</v>
      </c>
      <c r="E18" s="14">
        <v>40</v>
      </c>
      <c r="F18" s="14">
        <v>91</v>
      </c>
      <c r="G18" s="14">
        <v>219</v>
      </c>
      <c r="H18" s="14">
        <v>159</v>
      </c>
      <c r="I18" s="14">
        <v>146</v>
      </c>
      <c r="J18" s="14">
        <v>142</v>
      </c>
      <c r="K18" s="14">
        <v>190</v>
      </c>
      <c r="L18" s="14">
        <v>89</v>
      </c>
      <c r="M18" s="14">
        <v>43</v>
      </c>
      <c r="N18" s="12">
        <f t="shared" si="2"/>
        <v>1736</v>
      </c>
    </row>
    <row r="19" spans="1:14" ht="18.75" customHeight="1">
      <c r="A19" s="15" t="s">
        <v>32</v>
      </c>
      <c r="B19" s="14">
        <v>223</v>
      </c>
      <c r="C19" s="14">
        <v>112</v>
      </c>
      <c r="D19" s="14">
        <v>127</v>
      </c>
      <c r="E19" s="14">
        <v>38</v>
      </c>
      <c r="F19" s="14">
        <v>121</v>
      </c>
      <c r="G19" s="14">
        <v>185</v>
      </c>
      <c r="H19" s="14">
        <v>168</v>
      </c>
      <c r="I19" s="14">
        <v>156</v>
      </c>
      <c r="J19" s="14">
        <v>94</v>
      </c>
      <c r="K19" s="14">
        <v>138</v>
      </c>
      <c r="L19" s="14">
        <v>39</v>
      </c>
      <c r="M19" s="14">
        <v>18</v>
      </c>
      <c r="N19" s="12">
        <f t="shared" si="2"/>
        <v>1419</v>
      </c>
    </row>
    <row r="20" spans="1:14" ht="18.75" customHeight="1">
      <c r="A20" s="17" t="s">
        <v>13</v>
      </c>
      <c r="B20" s="18">
        <f>B21+B22+B23</f>
        <v>88924</v>
      </c>
      <c r="C20" s="18">
        <f>C21+C22+C23</f>
        <v>49075</v>
      </c>
      <c r="D20" s="18">
        <f>D21+D22+D23</f>
        <v>55897</v>
      </c>
      <c r="E20" s="18">
        <f>E21+E22+E23</f>
        <v>11897</v>
      </c>
      <c r="F20" s="18">
        <f aca="true" t="shared" si="6" ref="F20:M20">F21+F22+F23</f>
        <v>41228</v>
      </c>
      <c r="G20" s="18">
        <f t="shared" si="6"/>
        <v>67512</v>
      </c>
      <c r="H20" s="18">
        <f t="shared" si="6"/>
        <v>72095</v>
      </c>
      <c r="I20" s="18">
        <f t="shared" si="6"/>
        <v>82513</v>
      </c>
      <c r="J20" s="18">
        <f t="shared" si="6"/>
        <v>49017</v>
      </c>
      <c r="K20" s="18">
        <f t="shared" si="6"/>
        <v>85094</v>
      </c>
      <c r="L20" s="18">
        <f t="shared" si="6"/>
        <v>27217</v>
      </c>
      <c r="M20" s="18">
        <f t="shared" si="6"/>
        <v>13685</v>
      </c>
      <c r="N20" s="12">
        <f aca="true" t="shared" si="7" ref="N20:N26">SUM(B20:M20)</f>
        <v>644154</v>
      </c>
    </row>
    <row r="21" spans="1:14" ht="18.75" customHeight="1">
      <c r="A21" s="13" t="s">
        <v>14</v>
      </c>
      <c r="B21" s="14">
        <v>50732</v>
      </c>
      <c r="C21" s="14">
        <v>30531</v>
      </c>
      <c r="D21" s="14">
        <v>33123</v>
      </c>
      <c r="E21" s="14">
        <v>7197</v>
      </c>
      <c r="F21" s="14">
        <v>24406</v>
      </c>
      <c r="G21" s="14">
        <v>41615</v>
      </c>
      <c r="H21" s="14">
        <v>44499</v>
      </c>
      <c r="I21" s="14">
        <v>48321</v>
      </c>
      <c r="J21" s="14">
        <v>28716</v>
      </c>
      <c r="K21" s="14">
        <v>47275</v>
      </c>
      <c r="L21" s="14">
        <v>15205</v>
      </c>
      <c r="M21" s="14">
        <v>7558</v>
      </c>
      <c r="N21" s="12">
        <f t="shared" si="7"/>
        <v>379178</v>
      </c>
    </row>
    <row r="22" spans="1:14" ht="18.75" customHeight="1">
      <c r="A22" s="13" t="s">
        <v>15</v>
      </c>
      <c r="B22" s="14">
        <v>34415</v>
      </c>
      <c r="C22" s="14">
        <v>16263</v>
      </c>
      <c r="D22" s="14">
        <v>20579</v>
      </c>
      <c r="E22" s="14">
        <v>4138</v>
      </c>
      <c r="F22" s="14">
        <v>14923</v>
      </c>
      <c r="G22" s="14">
        <v>22746</v>
      </c>
      <c r="H22" s="14">
        <v>24828</v>
      </c>
      <c r="I22" s="14">
        <v>31077</v>
      </c>
      <c r="J22" s="14">
        <v>18322</v>
      </c>
      <c r="K22" s="14">
        <v>34850</v>
      </c>
      <c r="L22" s="14">
        <v>11135</v>
      </c>
      <c r="M22" s="14">
        <v>5706</v>
      </c>
      <c r="N22" s="12">
        <f t="shared" si="7"/>
        <v>238982</v>
      </c>
    </row>
    <row r="23" spans="1:14" ht="18.75" customHeight="1">
      <c r="A23" s="13" t="s">
        <v>16</v>
      </c>
      <c r="B23" s="14">
        <v>3777</v>
      </c>
      <c r="C23" s="14">
        <v>2281</v>
      </c>
      <c r="D23" s="14">
        <v>2195</v>
      </c>
      <c r="E23" s="14">
        <v>562</v>
      </c>
      <c r="F23" s="14">
        <v>1899</v>
      </c>
      <c r="G23" s="14">
        <v>3151</v>
      </c>
      <c r="H23" s="14">
        <v>2768</v>
      </c>
      <c r="I23" s="14">
        <v>3115</v>
      </c>
      <c r="J23" s="14">
        <v>1979</v>
      </c>
      <c r="K23" s="14">
        <v>2969</v>
      </c>
      <c r="L23" s="14">
        <v>877</v>
      </c>
      <c r="M23" s="14">
        <v>421</v>
      </c>
      <c r="N23" s="12">
        <f t="shared" si="7"/>
        <v>25994</v>
      </c>
    </row>
    <row r="24" spans="1:14" ht="18.75" customHeight="1">
      <c r="A24" s="17" t="s">
        <v>17</v>
      </c>
      <c r="B24" s="14">
        <f>B25+B26</f>
        <v>36904</v>
      </c>
      <c r="C24" s="14">
        <f>C25+C26</f>
        <v>24603</v>
      </c>
      <c r="D24" s="14">
        <f>D25+D26</f>
        <v>30436</v>
      </c>
      <c r="E24" s="14">
        <f>E25+E26</f>
        <v>7657</v>
      </c>
      <c r="F24" s="14">
        <f aca="true" t="shared" si="8" ref="F24:M24">F25+F26</f>
        <v>25396</v>
      </c>
      <c r="G24" s="14">
        <f t="shared" si="8"/>
        <v>40552</v>
      </c>
      <c r="H24" s="14">
        <f t="shared" si="8"/>
        <v>37524</v>
      </c>
      <c r="I24" s="14">
        <f t="shared" si="8"/>
        <v>28589</v>
      </c>
      <c r="J24" s="14">
        <f t="shared" si="8"/>
        <v>22560</v>
      </c>
      <c r="K24" s="14">
        <f t="shared" si="8"/>
        <v>23130</v>
      </c>
      <c r="L24" s="14">
        <f t="shared" si="8"/>
        <v>7412</v>
      </c>
      <c r="M24" s="14">
        <f t="shared" si="8"/>
        <v>3098</v>
      </c>
      <c r="N24" s="12">
        <f t="shared" si="7"/>
        <v>287861</v>
      </c>
    </row>
    <row r="25" spans="1:14" ht="18.75" customHeight="1">
      <c r="A25" s="13" t="s">
        <v>18</v>
      </c>
      <c r="B25" s="14">
        <v>23619</v>
      </c>
      <c r="C25" s="14">
        <v>15746</v>
      </c>
      <c r="D25" s="14">
        <v>19479</v>
      </c>
      <c r="E25" s="14">
        <v>4900</v>
      </c>
      <c r="F25" s="14">
        <v>16253</v>
      </c>
      <c r="G25" s="14">
        <v>25953</v>
      </c>
      <c r="H25" s="14">
        <v>24015</v>
      </c>
      <c r="I25" s="14">
        <v>18297</v>
      </c>
      <c r="J25" s="14">
        <v>14438</v>
      </c>
      <c r="K25" s="14">
        <v>14803</v>
      </c>
      <c r="L25" s="14">
        <v>4744</v>
      </c>
      <c r="M25" s="14">
        <v>1983</v>
      </c>
      <c r="N25" s="12">
        <f t="shared" si="7"/>
        <v>184230</v>
      </c>
    </row>
    <row r="26" spans="1:14" ht="18.75" customHeight="1">
      <c r="A26" s="13" t="s">
        <v>19</v>
      </c>
      <c r="B26" s="14">
        <v>13285</v>
      </c>
      <c r="C26" s="14">
        <v>8857</v>
      </c>
      <c r="D26" s="14">
        <v>10957</v>
      </c>
      <c r="E26" s="14">
        <v>2757</v>
      </c>
      <c r="F26" s="14">
        <v>9143</v>
      </c>
      <c r="G26" s="14">
        <v>14599</v>
      </c>
      <c r="H26" s="14">
        <v>13509</v>
      </c>
      <c r="I26" s="14">
        <v>10292</v>
      </c>
      <c r="J26" s="14">
        <v>8122</v>
      </c>
      <c r="K26" s="14">
        <v>8327</v>
      </c>
      <c r="L26" s="14">
        <v>2668</v>
      </c>
      <c r="M26" s="14">
        <v>1115</v>
      </c>
      <c r="N26" s="12">
        <f t="shared" si="7"/>
        <v>103631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0.999028702529735</v>
      </c>
      <c r="E32" s="23">
        <f t="shared" si="9"/>
        <v>0.9941626206075045</v>
      </c>
      <c r="F32" s="23">
        <f t="shared" si="9"/>
        <v>1</v>
      </c>
      <c r="G32" s="23">
        <f t="shared" si="9"/>
        <v>1</v>
      </c>
      <c r="H32" s="23">
        <f t="shared" si="9"/>
        <v>0.9971310080658898</v>
      </c>
      <c r="I32" s="23">
        <f t="shared" si="9"/>
        <v>0.997858156314473</v>
      </c>
      <c r="J32" s="23">
        <f t="shared" si="9"/>
        <v>1</v>
      </c>
      <c r="K32" s="23">
        <f t="shared" si="9"/>
        <v>1</v>
      </c>
      <c r="L32" s="23">
        <f t="shared" si="9"/>
        <v>0.999802282957842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1.5776661270349575</v>
      </c>
      <c r="E35" s="26">
        <f>E32*E34</f>
        <v>1.9451785834806432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1.6781714865748927</v>
      </c>
      <c r="I35" s="26">
        <f t="shared" si="10"/>
        <v>1.6383833068527331</v>
      </c>
      <c r="J35" s="26">
        <f t="shared" si="10"/>
        <v>1.8492</v>
      </c>
      <c r="K35" s="26">
        <f t="shared" si="10"/>
        <v>1.7679</v>
      </c>
      <c r="L35" s="26">
        <f t="shared" si="10"/>
        <v>2.099384833754877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511502.75</v>
      </c>
      <c r="C37" s="29">
        <f>ROUND(+C7*C35,2)</f>
        <v>307763.95</v>
      </c>
      <c r="D37" s="29">
        <f>ROUND(+D7*D35,2)</f>
        <v>365832.38</v>
      </c>
      <c r="E37" s="29">
        <f>ROUND(+E7*E35,2)</f>
        <v>97978.65</v>
      </c>
      <c r="F37" s="29">
        <f aca="true" t="shared" si="11" ref="F37:M37">ROUND(+F7*F35,2)</f>
        <v>295145.52</v>
      </c>
      <c r="G37" s="29">
        <f t="shared" si="11"/>
        <v>387779.43</v>
      </c>
      <c r="H37" s="29">
        <f t="shared" si="11"/>
        <v>443371.23</v>
      </c>
      <c r="I37" s="29">
        <f t="shared" si="11"/>
        <v>426443.32</v>
      </c>
      <c r="J37" s="29">
        <f t="shared" si="11"/>
        <v>336153.12</v>
      </c>
      <c r="K37" s="29">
        <f t="shared" si="11"/>
        <v>435446.15</v>
      </c>
      <c r="L37" s="29">
        <f t="shared" si="11"/>
        <v>188883.75</v>
      </c>
      <c r="M37" s="29">
        <f t="shared" si="11"/>
        <v>102922.94</v>
      </c>
      <c r="N37" s="29">
        <f>SUM(B37:M37)</f>
        <v>3899223.19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-93694</v>
      </c>
      <c r="C39" s="30">
        <f>+C40+C43+C50</f>
        <v>-77326</v>
      </c>
      <c r="D39" s="30">
        <f>+D40+D43+D50</f>
        <v>-66725</v>
      </c>
      <c r="E39" s="30">
        <f>+E40+E43+E50</f>
        <v>-16862</v>
      </c>
      <c r="F39" s="30">
        <f aca="true" t="shared" si="12" ref="F39:M39">+F40+F43+F50</f>
        <v>-46784</v>
      </c>
      <c r="G39" s="30">
        <f t="shared" si="12"/>
        <v>-83112</v>
      </c>
      <c r="H39" s="30">
        <f t="shared" si="12"/>
        <v>-106246</v>
      </c>
      <c r="I39" s="30">
        <f t="shared" si="12"/>
        <v>-58008</v>
      </c>
      <c r="J39" s="30">
        <f t="shared" si="12"/>
        <v>-66482</v>
      </c>
      <c r="K39" s="30">
        <f t="shared" si="12"/>
        <v>-62022</v>
      </c>
      <c r="L39" s="30">
        <f t="shared" si="12"/>
        <v>-34799</v>
      </c>
      <c r="M39" s="30">
        <f t="shared" si="12"/>
        <v>-20915</v>
      </c>
      <c r="N39" s="30">
        <f>+N40+N43+N50</f>
        <v>-732975</v>
      </c>
      <c r="P39" s="42"/>
    </row>
    <row r="40" spans="1:16" ht="18.75" customHeight="1">
      <c r="A40" s="17" t="s">
        <v>70</v>
      </c>
      <c r="B40" s="31">
        <f>B41+B42</f>
        <v>-92694</v>
      </c>
      <c r="C40" s="31">
        <f>C41+C42</f>
        <v>-76326</v>
      </c>
      <c r="D40" s="31">
        <f>D41+D42</f>
        <v>-66225</v>
      </c>
      <c r="E40" s="31">
        <f>E41+E42</f>
        <v>-16362</v>
      </c>
      <c r="F40" s="31">
        <f aca="true" t="shared" si="13" ref="F40:M40">F41+F42</f>
        <v>-46284</v>
      </c>
      <c r="G40" s="31">
        <f t="shared" si="13"/>
        <v>-83112</v>
      </c>
      <c r="H40" s="31">
        <f t="shared" si="13"/>
        <v>-105246</v>
      </c>
      <c r="I40" s="31">
        <f t="shared" si="13"/>
        <v>-58008</v>
      </c>
      <c r="J40" s="31">
        <f t="shared" si="13"/>
        <v>-65982</v>
      </c>
      <c r="K40" s="31">
        <f t="shared" si="13"/>
        <v>-62022</v>
      </c>
      <c r="L40" s="31">
        <f t="shared" si="13"/>
        <v>-34299</v>
      </c>
      <c r="M40" s="31">
        <f t="shared" si="13"/>
        <v>-20415</v>
      </c>
      <c r="N40" s="30">
        <f aca="true" t="shared" si="14" ref="N40:N50">SUM(B40:M40)</f>
        <v>-726975</v>
      </c>
      <c r="P40" s="42"/>
    </row>
    <row r="41" spans="1:16" ht="18.75" customHeight="1">
      <c r="A41" s="13" t="s">
        <v>67</v>
      </c>
      <c r="B41" s="20">
        <f>ROUND(-B9*$D$3,2)</f>
        <v>-92694</v>
      </c>
      <c r="C41" s="20">
        <f>ROUND(-C9*$D$3,2)</f>
        <v>-76326</v>
      </c>
      <c r="D41" s="20">
        <f>ROUND(-D9*$D$3,2)</f>
        <v>-66225</v>
      </c>
      <c r="E41" s="20">
        <f>ROUND(-E9*$D$3,2)</f>
        <v>-16362</v>
      </c>
      <c r="F41" s="20">
        <f aca="true" t="shared" si="15" ref="F41:M41">ROUND(-F9*$D$3,2)</f>
        <v>-46284</v>
      </c>
      <c r="G41" s="20">
        <f t="shared" si="15"/>
        <v>-83112</v>
      </c>
      <c r="H41" s="20">
        <f t="shared" si="15"/>
        <v>-105246</v>
      </c>
      <c r="I41" s="20">
        <f t="shared" si="15"/>
        <v>-58008</v>
      </c>
      <c r="J41" s="20">
        <f t="shared" si="15"/>
        <v>-65982</v>
      </c>
      <c r="K41" s="20">
        <f t="shared" si="15"/>
        <v>-62022</v>
      </c>
      <c r="L41" s="20">
        <f t="shared" si="15"/>
        <v>-34299</v>
      </c>
      <c r="M41" s="20">
        <f t="shared" si="15"/>
        <v>-20415</v>
      </c>
      <c r="N41" s="56">
        <f t="shared" si="14"/>
        <v>-726975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417808.75</v>
      </c>
      <c r="C52" s="34">
        <f aca="true" t="shared" si="18" ref="C52:M52">+C37+C39</f>
        <v>230437.95</v>
      </c>
      <c r="D52" s="34">
        <f t="shared" si="18"/>
        <v>299107.38</v>
      </c>
      <c r="E52" s="34">
        <f t="shared" si="18"/>
        <v>81116.65</v>
      </c>
      <c r="F52" s="34">
        <f t="shared" si="18"/>
        <v>248361.52000000002</v>
      </c>
      <c r="G52" s="34">
        <f t="shared" si="18"/>
        <v>304667.43</v>
      </c>
      <c r="H52" s="34">
        <f t="shared" si="18"/>
        <v>337125.23</v>
      </c>
      <c r="I52" s="34">
        <f t="shared" si="18"/>
        <v>368435.32</v>
      </c>
      <c r="J52" s="34">
        <f t="shared" si="18"/>
        <v>269671.12</v>
      </c>
      <c r="K52" s="34">
        <f t="shared" si="18"/>
        <v>373424.15</v>
      </c>
      <c r="L52" s="34">
        <f t="shared" si="18"/>
        <v>154084.75</v>
      </c>
      <c r="M52" s="34">
        <f t="shared" si="18"/>
        <v>82007.94</v>
      </c>
      <c r="N52" s="34">
        <f>SUM(B52:M52)</f>
        <v>3166248.19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3166248.19</v>
      </c>
      <c r="P55" s="42"/>
    </row>
    <row r="56" spans="1:14" ht="18.75" customHeight="1">
      <c r="A56" s="17" t="s">
        <v>80</v>
      </c>
      <c r="B56" s="44">
        <v>78056.99</v>
      </c>
      <c r="C56" s="44">
        <v>85860.45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163917.44</v>
      </c>
    </row>
    <row r="57" spans="1:14" ht="18.75" customHeight="1">
      <c r="A57" s="17" t="s">
        <v>81</v>
      </c>
      <c r="B57" s="44">
        <v>339751.75</v>
      </c>
      <c r="C57" s="44">
        <v>144577.51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484329.26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299107.38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299107.38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81116.65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81116.65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248361.52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248361.52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304667.43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304667.43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260519.04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260519.04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76606.19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76606.19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368435.32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368435.32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269671.12</v>
      </c>
      <c r="K65" s="43">
        <v>0</v>
      </c>
      <c r="L65" s="43">
        <v>0</v>
      </c>
      <c r="M65" s="43">
        <v>0</v>
      </c>
      <c r="N65" s="34">
        <f t="shared" si="19"/>
        <v>269671.12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373424.15</v>
      </c>
      <c r="L66" s="43">
        <v>0</v>
      </c>
      <c r="M66" s="43">
        <v>0</v>
      </c>
      <c r="N66" s="31">
        <f t="shared" si="19"/>
        <v>373424.15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154084.75</v>
      </c>
      <c r="M67" s="43">
        <v>0</v>
      </c>
      <c r="N67" s="34">
        <f t="shared" si="19"/>
        <v>154084.75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82007.94</v>
      </c>
      <c r="N68" s="31">
        <f t="shared" si="19"/>
        <v>82007.94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1.9755531213529618</v>
      </c>
      <c r="C73" s="54">
        <v>1.8443504810094953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1.6939999836728696</v>
      </c>
      <c r="C74" s="54">
        <v>1.5946000184962545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1.5776661405369974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1.9451786777843956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1.8175999802933824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1.4483000059757685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1.6990608410770802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1.6159504555379867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1.6383832981792896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1.849199980196168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1.7679000190818777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2.0993848017694594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2.088999979703262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2015-01-06T11:43:45Z</cp:lastPrinted>
  <dcterms:created xsi:type="dcterms:W3CDTF">2012-11-28T17:54:39Z</dcterms:created>
  <dcterms:modified xsi:type="dcterms:W3CDTF">2015-01-06T11:58:19Z</dcterms:modified>
  <cp:category/>
  <cp:version/>
  <cp:contentType/>
  <cp:contentStatus/>
</cp:coreProperties>
</file>