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<sst xmlns="http://schemas.openxmlformats.org/spreadsheetml/2006/main" count="100" uniqueCount="98">
  <si>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</si>
  <si>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</si>
  <si>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</si>
  <si>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</si>
  <si>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</si>
  <si>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</si>
  <si>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</si>
  <si>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</si>
  <si>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</si>
  <si>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</si>
  <si>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</si>
  <si>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</si>
  <si>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</si>
  <si>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</si>
  <si>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</si>
  <si>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</si>
  <si>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</si>
  <si>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</si>
  <si>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</si>
  <si>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</si>
  <si>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</si>
  <si>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</si>
  <si>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</si>
  <si>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</si>
  <si>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</si>
  <si>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</si>
  <si>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</si>
  <si>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</si>
  <si>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</si>
  <si>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</si>
  <si>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</si>
  <si>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</si>
  <si>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</si>
  <si>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</si>
  <si>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</si>
  <si>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</si>
  <si>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</si>
  <si>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</si>
  <si>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</si>
  <si>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</si>
  <si>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</si>
  <si>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</si>
  <si>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</si>
  <si>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</si>
  <si>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</si>
  <si>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</si>
  <si>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</si>
  <si>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</si>
  <si>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</si>
  <si>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</si>
  <si>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</si>
  <si>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</si>
  <si>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</si>
  <si>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</si>
  <si>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</si>
  <si>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</si>
  <si>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</si>
  <si>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</si>
  <si>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</si>
  <si>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</si>
  <si>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</si>
  <si>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</si>
  <si>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</si>
  <si>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</si>
  <si>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</si>
  <si>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</si>
  <si>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</si>
  <si>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</si>
  <si>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</si>
  <si>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</si>
  <si>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</si>
  <si>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</si>
  <si>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</si>
  <si>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</si>
  <si>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</si>
  <si>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</si>
  <si>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</si>
  <si>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</si>
  <si>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</si>
  <si>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</si>
  <si>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</si>
  <si>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</si>
  <si>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</si>
  <si>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</si>
  <si>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</si>
  <si>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</si>
  <si>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</si>
  <si>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</si>
  <si>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</si>
  <si>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</si>
  <si>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</si>
  <si>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</si>
  <si>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</si>
  <si>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</si>
  <si>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</si>
  <si>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</si>
  <si>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</si>
  <si>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26/12/14 - VENCIMENTO 06/01/15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</si>
</sst>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7" sqref="C5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345519</v>
      </c>
      <c r="C7" s="10">
        <f>C8+C20+C24</f>
        <v>227082</v>
      </c>
      <c r="D7" s="10">
        <f>D8+D20+D24</f>
        <v>265768</v>
      </c>
      <c r="E7" s="10">
        <f>E8+E20+E24</f>
        <v>59975</v>
      </c>
      <c r="F7" s="10">
        <f aca="true" t="shared" si="0" ref="F7:M7">F8+F20+F24</f>
        <v>197620</v>
      </c>
      <c r="G7" s="10">
        <f t="shared" si="0"/>
        <v>318203</v>
      </c>
      <c r="H7" s="10">
        <f t="shared" si="0"/>
        <v>311506</v>
      </c>
      <c r="I7" s="10">
        <f t="shared" si="0"/>
        <v>300805</v>
      </c>
      <c r="J7" s="10">
        <f t="shared" si="0"/>
        <v>218800</v>
      </c>
      <c r="K7" s="10">
        <f t="shared" si="0"/>
        <v>282494</v>
      </c>
      <c r="L7" s="10">
        <f t="shared" si="0"/>
        <v>108098</v>
      </c>
      <c r="M7" s="10">
        <f t="shared" si="0"/>
        <v>62958</v>
      </c>
      <c r="N7" s="10">
        <f>+N8+N20+N24</f>
        <v>2698828</v>
      </c>
      <c r="P7" s="41"/>
    </row>
    <row r="8" spans="1:14" ht="18.75" customHeight="1">
      <c r="A8" s="11" t="s">
        <v>34</v>
      </c>
      <c r="B8" s="12">
        <f>+B9+B12+B16</f>
        <v>194763</v>
      </c>
      <c r="C8" s="12">
        <f>+C9+C12+C16</f>
        <v>133151</v>
      </c>
      <c r="D8" s="12">
        <f>+D9+D12+D16</f>
        <v>166882</v>
      </c>
      <c r="E8" s="12">
        <f>+E9+E12+E16</f>
        <v>36606</v>
      </c>
      <c r="F8" s="12">
        <f aca="true" t="shared" si="1" ref="F8:M8">+F9+F12+F16</f>
        <v>116286</v>
      </c>
      <c r="G8" s="12">
        <f t="shared" si="1"/>
        <v>190667</v>
      </c>
      <c r="H8" s="12">
        <f t="shared" si="1"/>
        <v>179611</v>
      </c>
      <c r="I8" s="12">
        <f t="shared" si="1"/>
        <v>173710</v>
      </c>
      <c r="J8" s="12">
        <f t="shared" si="1"/>
        <v>130645</v>
      </c>
      <c r="K8" s="12">
        <f t="shared" si="1"/>
        <v>155723</v>
      </c>
      <c r="L8" s="12">
        <f t="shared" si="1"/>
        <v>65317</v>
      </c>
      <c r="M8" s="12">
        <f t="shared" si="1"/>
        <v>40511</v>
      </c>
      <c r="N8" s="12">
        <f>SUM(B8:M8)</f>
        <v>1583872</v>
      </c>
    </row>
    <row r="9" spans="1:14" ht="18.75" customHeight="1">
      <c r="A9" s="13" t="s">
        <v>7</v>
      </c>
      <c r="B9" s="14">
        <v>35113</v>
      </c>
      <c r="C9" s="14">
        <v>28844</v>
      </c>
      <c r="D9" s="14">
        <v>24095</v>
      </c>
      <c r="E9" s="14">
        <v>6116</v>
      </c>
      <c r="F9" s="14">
        <v>17680</v>
      </c>
      <c r="G9" s="14">
        <v>31776</v>
      </c>
      <c r="H9" s="14">
        <v>38477</v>
      </c>
      <c r="I9" s="14">
        <v>21820</v>
      </c>
      <c r="J9" s="14">
        <v>25164</v>
      </c>
      <c r="K9" s="14">
        <v>22768</v>
      </c>
      <c r="L9" s="14">
        <v>12907</v>
      </c>
      <c r="M9" s="14">
        <v>8222</v>
      </c>
      <c r="N9" s="12">
        <f aca="true" t="shared" si="2" ref="N9:N19">SUM(B9:M9)</f>
        <v>272982</v>
      </c>
    </row>
    <row r="10" spans="1:14" ht="18.75" customHeight="1">
      <c r="A10" s="15" t="s">
        <v>8</v>
      </c>
      <c r="B10" s="14">
        <f>+B9-B11</f>
        <v>35113</v>
      </c>
      <c r="C10" s="14">
        <f>+C9-C11</f>
        <v>28844</v>
      </c>
      <c r="D10" s="14">
        <f>+D9-D11</f>
        <v>24095</v>
      </c>
      <c r="E10" s="14">
        <f>+E9-E11</f>
        <v>6116</v>
      </c>
      <c r="F10" s="14">
        <f aca="true" t="shared" si="3" ref="F10:M10">+F9-F11</f>
        <v>17680</v>
      </c>
      <c r="G10" s="14">
        <f t="shared" si="3"/>
        <v>31776</v>
      </c>
      <c r="H10" s="14">
        <f t="shared" si="3"/>
        <v>38477</v>
      </c>
      <c r="I10" s="14">
        <f t="shared" si="3"/>
        <v>21820</v>
      </c>
      <c r="J10" s="14">
        <f t="shared" si="3"/>
        <v>25164</v>
      </c>
      <c r="K10" s="14">
        <f t="shared" si="3"/>
        <v>22768</v>
      </c>
      <c r="L10" s="14">
        <f t="shared" si="3"/>
        <v>12907</v>
      </c>
      <c r="M10" s="14">
        <f t="shared" si="3"/>
        <v>8222</v>
      </c>
      <c r="N10" s="12">
        <f t="shared" si="2"/>
        <v>272982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156740</v>
      </c>
      <c r="C12" s="14">
        <f>C13+C14+C15</f>
        <v>102403</v>
      </c>
      <c r="D12" s="14">
        <f>D13+D14+D15</f>
        <v>141111</v>
      </c>
      <c r="E12" s="14">
        <f>E13+E14+E15</f>
        <v>30037</v>
      </c>
      <c r="F12" s="14">
        <f aca="true" t="shared" si="4" ref="F12:M12">F13+F14+F15</f>
        <v>96997</v>
      </c>
      <c r="G12" s="14">
        <f t="shared" si="4"/>
        <v>156163</v>
      </c>
      <c r="H12" s="14">
        <f t="shared" si="4"/>
        <v>138814</v>
      </c>
      <c r="I12" s="14">
        <f t="shared" si="4"/>
        <v>149578</v>
      </c>
      <c r="J12" s="14">
        <f t="shared" si="4"/>
        <v>103611</v>
      </c>
      <c r="K12" s="14">
        <f t="shared" si="4"/>
        <v>130694</v>
      </c>
      <c r="L12" s="14">
        <f t="shared" si="4"/>
        <v>51649</v>
      </c>
      <c r="M12" s="14">
        <f t="shared" si="4"/>
        <v>31948</v>
      </c>
      <c r="N12" s="12">
        <f t="shared" si="2"/>
        <v>1289745</v>
      </c>
    </row>
    <row r="13" spans="1:14" ht="18.75" customHeight="1">
      <c r="A13" s="15" t="s">
        <v>10</v>
      </c>
      <c r="B13" s="14">
        <v>79386</v>
      </c>
      <c r="C13" s="14">
        <v>53406</v>
      </c>
      <c r="D13" s="14">
        <v>70719</v>
      </c>
      <c r="E13" s="14">
        <v>15194</v>
      </c>
      <c r="F13" s="14">
        <v>48789</v>
      </c>
      <c r="G13" s="14">
        <v>80661</v>
      </c>
      <c r="H13" s="14">
        <v>74276</v>
      </c>
      <c r="I13" s="14">
        <v>79365</v>
      </c>
      <c r="J13" s="14">
        <v>52611</v>
      </c>
      <c r="K13" s="14">
        <v>66730</v>
      </c>
      <c r="L13" s="14">
        <v>26267</v>
      </c>
      <c r="M13" s="14">
        <v>15542</v>
      </c>
      <c r="N13" s="12">
        <f t="shared" si="2"/>
        <v>662946</v>
      </c>
    </row>
    <row r="14" spans="1:14" ht="18.75" customHeight="1">
      <c r="A14" s="15" t="s">
        <v>11</v>
      </c>
      <c r="B14" s="14">
        <v>69491</v>
      </c>
      <c r="C14" s="14">
        <v>43521</v>
      </c>
      <c r="D14" s="14">
        <v>64778</v>
      </c>
      <c r="E14" s="14">
        <v>13266</v>
      </c>
      <c r="F14" s="14">
        <v>43083</v>
      </c>
      <c r="G14" s="14">
        <v>67480</v>
      </c>
      <c r="H14" s="14">
        <v>57893</v>
      </c>
      <c r="I14" s="14">
        <v>64009</v>
      </c>
      <c r="J14" s="14">
        <v>45970</v>
      </c>
      <c r="K14" s="14">
        <v>58297</v>
      </c>
      <c r="L14" s="14">
        <v>23490</v>
      </c>
      <c r="M14" s="14">
        <v>15354</v>
      </c>
      <c r="N14" s="12">
        <f t="shared" si="2"/>
        <v>566632</v>
      </c>
    </row>
    <row r="15" spans="1:14" ht="18.75" customHeight="1">
      <c r="A15" s="15" t="s">
        <v>12</v>
      </c>
      <c r="B15" s="14">
        <v>7863</v>
      </c>
      <c r="C15" s="14">
        <v>5476</v>
      </c>
      <c r="D15" s="14">
        <v>5614</v>
      </c>
      <c r="E15" s="14">
        <v>1577</v>
      </c>
      <c r="F15" s="14">
        <v>5125</v>
      </c>
      <c r="G15" s="14">
        <v>8022</v>
      </c>
      <c r="H15" s="14">
        <v>6645</v>
      </c>
      <c r="I15" s="14">
        <v>6204</v>
      </c>
      <c r="J15" s="14">
        <v>5030</v>
      </c>
      <c r="K15" s="14">
        <v>5667</v>
      </c>
      <c r="L15" s="14">
        <v>1892</v>
      </c>
      <c r="M15" s="14">
        <v>1052</v>
      </c>
      <c r="N15" s="12">
        <f t="shared" si="2"/>
        <v>60167</v>
      </c>
    </row>
    <row r="16" spans="1:14" ht="18.75" customHeight="1">
      <c r="A16" s="16" t="s">
        <v>33</v>
      </c>
      <c r="B16" s="14">
        <f>B17+B18+B19</f>
        <v>2910</v>
      </c>
      <c r="C16" s="14">
        <f>C17+C18+C19</f>
        <v>1904</v>
      </c>
      <c r="D16" s="14">
        <f>D17+D18+D19</f>
        <v>1676</v>
      </c>
      <c r="E16" s="14">
        <f>E17+E18+E19</f>
        <v>453</v>
      </c>
      <c r="F16" s="14">
        <f aca="true" t="shared" si="5" ref="F16:M16">F17+F18+F19</f>
        <v>1609</v>
      </c>
      <c r="G16" s="14">
        <f t="shared" si="5"/>
        <v>2728</v>
      </c>
      <c r="H16" s="14">
        <f t="shared" si="5"/>
        <v>2320</v>
      </c>
      <c r="I16" s="14">
        <f t="shared" si="5"/>
        <v>2312</v>
      </c>
      <c r="J16" s="14">
        <f t="shared" si="5"/>
        <v>1870</v>
      </c>
      <c r="K16" s="14">
        <f t="shared" si="5"/>
        <v>2261</v>
      </c>
      <c r="L16" s="14">
        <f t="shared" si="5"/>
        <v>761</v>
      </c>
      <c r="M16" s="14">
        <f t="shared" si="5"/>
        <v>341</v>
      </c>
      <c r="N16" s="12">
        <f t="shared" si="2"/>
        <v>21145</v>
      </c>
    </row>
    <row r="17" spans="1:14" ht="18.75" customHeight="1">
      <c r="A17" s="15" t="s">
        <v>30</v>
      </c>
      <c r="B17" s="14">
        <v>2322</v>
      </c>
      <c r="C17" s="14">
        <v>1532</v>
      </c>
      <c r="D17" s="14">
        <v>1327</v>
      </c>
      <c r="E17" s="14">
        <v>365</v>
      </c>
      <c r="F17" s="14">
        <v>1330</v>
      </c>
      <c r="G17" s="14">
        <v>2236</v>
      </c>
      <c r="H17" s="14">
        <v>1942</v>
      </c>
      <c r="I17" s="14">
        <v>1977</v>
      </c>
      <c r="J17" s="14">
        <v>1559</v>
      </c>
      <c r="K17" s="14">
        <v>1883</v>
      </c>
      <c r="L17" s="14">
        <v>614</v>
      </c>
      <c r="M17" s="14">
        <v>273</v>
      </c>
      <c r="N17" s="12">
        <f t="shared" si="2"/>
        <v>17360</v>
      </c>
    </row>
    <row r="18" spans="1:14" ht="18.75" customHeight="1">
      <c r="A18" s="15" t="s">
        <v>31</v>
      </c>
      <c r="B18" s="14">
        <v>315</v>
      </c>
      <c r="C18" s="14">
        <v>185</v>
      </c>
      <c r="D18" s="14">
        <v>181</v>
      </c>
      <c r="E18" s="14">
        <v>43</v>
      </c>
      <c r="F18" s="14">
        <v>103</v>
      </c>
      <c r="G18" s="14">
        <v>257</v>
      </c>
      <c r="H18" s="14">
        <v>194</v>
      </c>
      <c r="I18" s="14">
        <v>154</v>
      </c>
      <c r="J18" s="14">
        <v>145</v>
      </c>
      <c r="K18" s="14">
        <v>202</v>
      </c>
      <c r="L18" s="14">
        <v>93</v>
      </c>
      <c r="M18" s="14">
        <v>39</v>
      </c>
      <c r="N18" s="12">
        <f t="shared" si="2"/>
        <v>1911</v>
      </c>
    </row>
    <row r="19" spans="1:14" ht="18.75" customHeight="1">
      <c r="A19" s="15" t="s">
        <v>32</v>
      </c>
      <c r="B19" s="14">
        <v>273</v>
      </c>
      <c r="C19" s="14">
        <v>187</v>
      </c>
      <c r="D19" s="14">
        <v>168</v>
      </c>
      <c r="E19" s="14">
        <v>45</v>
      </c>
      <c r="F19" s="14">
        <v>176</v>
      </c>
      <c r="G19" s="14">
        <v>235</v>
      </c>
      <c r="H19" s="14">
        <v>184</v>
      </c>
      <c r="I19" s="14">
        <v>181</v>
      </c>
      <c r="J19" s="14">
        <v>166</v>
      </c>
      <c r="K19" s="14">
        <v>176</v>
      </c>
      <c r="L19" s="14">
        <v>54</v>
      </c>
      <c r="M19" s="14">
        <v>29</v>
      </c>
      <c r="N19" s="12">
        <f t="shared" si="2"/>
        <v>1874</v>
      </c>
    </row>
    <row r="20" spans="1:14" ht="18.75" customHeight="1">
      <c r="A20" s="17" t="s">
        <v>13</v>
      </c>
      <c r="B20" s="18">
        <f>B21+B22+B23</f>
        <v>107012</v>
      </c>
      <c r="C20" s="18">
        <f>C21+C22+C23</f>
        <v>62539</v>
      </c>
      <c r="D20" s="18">
        <f>D21+D22+D23</f>
        <v>63433</v>
      </c>
      <c r="E20" s="18">
        <f>E21+E22+E23</f>
        <v>13907</v>
      </c>
      <c r="F20" s="18">
        <f aca="true" t="shared" si="6" ref="F20:M20">F21+F22+F23</f>
        <v>49268</v>
      </c>
      <c r="G20" s="18">
        <f t="shared" si="6"/>
        <v>79750</v>
      </c>
      <c r="H20" s="18">
        <f t="shared" si="6"/>
        <v>87244</v>
      </c>
      <c r="I20" s="18">
        <f t="shared" si="6"/>
        <v>94087</v>
      </c>
      <c r="J20" s="18">
        <f t="shared" si="6"/>
        <v>60626</v>
      </c>
      <c r="K20" s="18">
        <f t="shared" si="6"/>
        <v>98814</v>
      </c>
      <c r="L20" s="18">
        <f t="shared" si="6"/>
        <v>34284</v>
      </c>
      <c r="M20" s="18">
        <f t="shared" si="6"/>
        <v>18498</v>
      </c>
      <c r="N20" s="12">
        <f aca="true" t="shared" si="7" ref="N20:N26">SUM(B20:M20)</f>
        <v>769462</v>
      </c>
    </row>
    <row r="21" spans="1:14" ht="18.75" customHeight="1">
      <c r="A21" s="13" t="s">
        <v>14</v>
      </c>
      <c r="B21" s="14">
        <v>60625</v>
      </c>
      <c r="C21" s="14">
        <v>37997</v>
      </c>
      <c r="D21" s="14">
        <v>38883</v>
      </c>
      <c r="E21" s="14">
        <v>8617</v>
      </c>
      <c r="F21" s="14">
        <v>29743</v>
      </c>
      <c r="G21" s="14">
        <v>50156</v>
      </c>
      <c r="H21" s="14">
        <v>54072</v>
      </c>
      <c r="I21" s="14">
        <v>56479</v>
      </c>
      <c r="J21" s="14">
        <v>35744</v>
      </c>
      <c r="K21" s="14">
        <v>55752</v>
      </c>
      <c r="L21" s="14">
        <v>19559</v>
      </c>
      <c r="M21" s="14">
        <v>10375</v>
      </c>
      <c r="N21" s="12">
        <f t="shared" si="7"/>
        <v>458002</v>
      </c>
    </row>
    <row r="22" spans="1:14" ht="18.75" customHeight="1">
      <c r="A22" s="13" t="s">
        <v>15</v>
      </c>
      <c r="B22" s="14">
        <v>41424</v>
      </c>
      <c r="C22" s="14">
        <v>21455</v>
      </c>
      <c r="D22" s="14">
        <v>22013</v>
      </c>
      <c r="E22" s="14">
        <v>4627</v>
      </c>
      <c r="F22" s="14">
        <v>17146</v>
      </c>
      <c r="G22" s="14">
        <v>25810</v>
      </c>
      <c r="H22" s="14">
        <v>29634</v>
      </c>
      <c r="I22" s="14">
        <v>34010</v>
      </c>
      <c r="J22" s="14">
        <v>22390</v>
      </c>
      <c r="K22" s="14">
        <v>39363</v>
      </c>
      <c r="L22" s="14">
        <v>13582</v>
      </c>
      <c r="M22" s="14">
        <v>7534</v>
      </c>
      <c r="N22" s="12">
        <f t="shared" si="7"/>
        <v>278988</v>
      </c>
    </row>
    <row r="23" spans="1:14" ht="18.75" customHeight="1">
      <c r="A23" s="13" t="s">
        <v>16</v>
      </c>
      <c r="B23" s="14">
        <v>4963</v>
      </c>
      <c r="C23" s="14">
        <v>3087</v>
      </c>
      <c r="D23" s="14">
        <v>2537</v>
      </c>
      <c r="E23" s="14">
        <v>663</v>
      </c>
      <c r="F23" s="14">
        <v>2379</v>
      </c>
      <c r="G23" s="14">
        <v>3784</v>
      </c>
      <c r="H23" s="14">
        <v>3538</v>
      </c>
      <c r="I23" s="14">
        <v>3598</v>
      </c>
      <c r="J23" s="14">
        <v>2492</v>
      </c>
      <c r="K23" s="14">
        <v>3699</v>
      </c>
      <c r="L23" s="14">
        <v>1143</v>
      </c>
      <c r="M23" s="14">
        <v>589</v>
      </c>
      <c r="N23" s="12">
        <f t="shared" si="7"/>
        <v>32472</v>
      </c>
    </row>
    <row r="24" spans="1:14" ht="18.75" customHeight="1">
      <c r="A24" s="17" t="s">
        <v>17</v>
      </c>
      <c r="B24" s="14">
        <f>B25+B26</f>
        <v>43744</v>
      </c>
      <c r="C24" s="14">
        <f>C25+C26</f>
        <v>31392</v>
      </c>
      <c r="D24" s="14">
        <f>D25+D26</f>
        <v>35453</v>
      </c>
      <c r="E24" s="14">
        <f>E25+E26</f>
        <v>9462</v>
      </c>
      <c r="F24" s="14">
        <f aca="true" t="shared" si="8" ref="F24:M24">F25+F26</f>
        <v>32066</v>
      </c>
      <c r="G24" s="14">
        <f t="shared" si="8"/>
        <v>47786</v>
      </c>
      <c r="H24" s="14">
        <f t="shared" si="8"/>
        <v>44651</v>
      </c>
      <c r="I24" s="14">
        <f t="shared" si="8"/>
        <v>33008</v>
      </c>
      <c r="J24" s="14">
        <f t="shared" si="8"/>
        <v>27529</v>
      </c>
      <c r="K24" s="14">
        <f t="shared" si="8"/>
        <v>27957</v>
      </c>
      <c r="L24" s="14">
        <f t="shared" si="8"/>
        <v>8497</v>
      </c>
      <c r="M24" s="14">
        <f t="shared" si="8"/>
        <v>3949</v>
      </c>
      <c r="N24" s="12">
        <f t="shared" si="7"/>
        <v>345494</v>
      </c>
    </row>
    <row r="25" spans="1:14" ht="18.75" customHeight="1">
      <c r="A25" s="13" t="s">
        <v>18</v>
      </c>
      <c r="B25" s="14">
        <v>27996</v>
      </c>
      <c r="C25" s="14">
        <v>20091</v>
      </c>
      <c r="D25" s="14">
        <v>22690</v>
      </c>
      <c r="E25" s="14">
        <v>6056</v>
      </c>
      <c r="F25" s="14">
        <v>20522</v>
      </c>
      <c r="G25" s="14">
        <v>30583</v>
      </c>
      <c r="H25" s="14">
        <v>28577</v>
      </c>
      <c r="I25" s="14">
        <v>21125</v>
      </c>
      <c r="J25" s="14">
        <v>17619</v>
      </c>
      <c r="K25" s="14">
        <v>17892</v>
      </c>
      <c r="L25" s="14">
        <v>5438</v>
      </c>
      <c r="M25" s="14">
        <v>2527</v>
      </c>
      <c r="N25" s="12">
        <f t="shared" si="7"/>
        <v>221116</v>
      </c>
    </row>
    <row r="26" spans="1:14" ht="18.75" customHeight="1">
      <c r="A26" s="13" t="s">
        <v>19</v>
      </c>
      <c r="B26" s="14">
        <v>15748</v>
      </c>
      <c r="C26" s="14">
        <v>11301</v>
      </c>
      <c r="D26" s="14">
        <v>12763</v>
      </c>
      <c r="E26" s="14">
        <v>3406</v>
      </c>
      <c r="F26" s="14">
        <v>11544</v>
      </c>
      <c r="G26" s="14">
        <v>17203</v>
      </c>
      <c r="H26" s="14">
        <v>16074</v>
      </c>
      <c r="I26" s="14">
        <v>11883</v>
      </c>
      <c r="J26" s="14">
        <v>9910</v>
      </c>
      <c r="K26" s="14">
        <v>10065</v>
      </c>
      <c r="L26" s="14">
        <v>3059</v>
      </c>
      <c r="M26" s="14">
        <v>1422</v>
      </c>
      <c r="N26" s="12">
        <f t="shared" si="7"/>
        <v>124378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0.9990128525631377</v>
      </c>
      <c r="E32" s="23">
        <f t="shared" si="9"/>
        <v>0.9939417957482285</v>
      </c>
      <c r="F32" s="23">
        <f t="shared" si="9"/>
        <v>1</v>
      </c>
      <c r="G32" s="23">
        <f t="shared" si="9"/>
        <v>1</v>
      </c>
      <c r="H32" s="23">
        <f t="shared" si="9"/>
        <v>0.9971045495110847</v>
      </c>
      <c r="I32" s="23">
        <f t="shared" si="9"/>
        <v>0.9978602217383354</v>
      </c>
      <c r="J32" s="23">
        <f t="shared" si="9"/>
        <v>1</v>
      </c>
      <c r="K32" s="23">
        <f t="shared" si="9"/>
        <v>1</v>
      </c>
      <c r="L32" s="23">
        <f t="shared" si="9"/>
        <v>0.9998113489611279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1.577641096767707</v>
      </c>
      <c r="E35" s="26">
        <f>E32*E34</f>
        <v>1.9447465175609837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1.6781269568271557</v>
      </c>
      <c r="I35" s="26">
        <f t="shared" si="10"/>
        <v>1.6383866980721729</v>
      </c>
      <c r="J35" s="26">
        <f t="shared" si="10"/>
        <v>1.8492</v>
      </c>
      <c r="K35" s="26">
        <f t="shared" si="10"/>
        <v>1.7679</v>
      </c>
      <c r="L35" s="26">
        <f t="shared" si="10"/>
        <v>2.0994038705485765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601479.48</v>
      </c>
      <c r="C37" s="29">
        <f>ROUND(+C7*C35,2)</f>
        <v>381951.92</v>
      </c>
      <c r="D37" s="29">
        <f>ROUND(+D7*D35,2)</f>
        <v>419286.52</v>
      </c>
      <c r="E37" s="29">
        <f>ROUND(+E7*E35,2)</f>
        <v>116636.17</v>
      </c>
      <c r="F37" s="29">
        <f aca="true" t="shared" si="11" ref="F37:M37">ROUND(+F7*F35,2)</f>
        <v>359194.11</v>
      </c>
      <c r="G37" s="29">
        <f t="shared" si="11"/>
        <v>460853.4</v>
      </c>
      <c r="H37" s="29">
        <f t="shared" si="11"/>
        <v>522746.62</v>
      </c>
      <c r="I37" s="29">
        <f t="shared" si="11"/>
        <v>492834.91</v>
      </c>
      <c r="J37" s="29">
        <f t="shared" si="11"/>
        <v>404604.96</v>
      </c>
      <c r="K37" s="29">
        <f t="shared" si="11"/>
        <v>499421.14</v>
      </c>
      <c r="L37" s="29">
        <f t="shared" si="11"/>
        <v>226941.36</v>
      </c>
      <c r="M37" s="29">
        <f t="shared" si="11"/>
        <v>131519.26</v>
      </c>
      <c r="N37" s="29">
        <f>SUM(B37:M37)</f>
        <v>4617469.85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-138174.61</v>
      </c>
      <c r="C39" s="30">
        <f>+C40+C43+C50</f>
        <v>-112808.24</v>
      </c>
      <c r="D39" s="30">
        <f>+D40+D43+D50</f>
        <v>-117214.26999999999</v>
      </c>
      <c r="E39" s="30">
        <f>+E40+E43+E50</f>
        <v>-26354</v>
      </c>
      <c r="F39" s="30">
        <f aca="true" t="shared" si="12" ref="F39:M39">+F40+F43+F50</f>
        <v>-157908.56</v>
      </c>
      <c r="G39" s="30">
        <f t="shared" si="12"/>
        <v>-96408</v>
      </c>
      <c r="H39" s="30">
        <f t="shared" si="12"/>
        <v>-151665.69</v>
      </c>
      <c r="I39" s="30">
        <f t="shared" si="12"/>
        <v>-66900</v>
      </c>
      <c r="J39" s="30">
        <f t="shared" si="12"/>
        <v>-76172</v>
      </c>
      <c r="K39" s="30">
        <f t="shared" si="12"/>
        <v>-69744</v>
      </c>
      <c r="L39" s="30">
        <f t="shared" si="12"/>
        <v>-39221</v>
      </c>
      <c r="M39" s="30">
        <f t="shared" si="12"/>
        <v>-26336</v>
      </c>
      <c r="N39" s="30">
        <f>+N40+N43+N50</f>
        <v>-1078906.37</v>
      </c>
      <c r="P39" s="42"/>
    </row>
    <row r="40" spans="1:16" ht="18.75" customHeight="1">
      <c r="A40" s="17" t="s">
        <v>70</v>
      </c>
      <c r="B40" s="31">
        <f>B41+B42</f>
        <v>-105339</v>
      </c>
      <c r="C40" s="31">
        <f>C41+C42</f>
        <v>-86532</v>
      </c>
      <c r="D40" s="31">
        <f>D41+D42</f>
        <v>-72285</v>
      </c>
      <c r="E40" s="31">
        <f>E41+E42</f>
        <v>-18348</v>
      </c>
      <c r="F40" s="31">
        <f aca="true" t="shared" si="13" ref="F40:M40">F41+F42</f>
        <v>-53040</v>
      </c>
      <c r="G40" s="31">
        <f t="shared" si="13"/>
        <v>-95328</v>
      </c>
      <c r="H40" s="31">
        <f t="shared" si="13"/>
        <v>-115431</v>
      </c>
      <c r="I40" s="31">
        <f t="shared" si="13"/>
        <v>-65460</v>
      </c>
      <c r="J40" s="31">
        <f t="shared" si="13"/>
        <v>-75492</v>
      </c>
      <c r="K40" s="31">
        <f t="shared" si="13"/>
        <v>-68304</v>
      </c>
      <c r="L40" s="31">
        <f t="shared" si="13"/>
        <v>-38721</v>
      </c>
      <c r="M40" s="31">
        <f t="shared" si="13"/>
        <v>-24666</v>
      </c>
      <c r="N40" s="30">
        <f aca="true" t="shared" si="14" ref="N40:N50">SUM(B40:M40)</f>
        <v>-818946</v>
      </c>
      <c r="P40" s="42"/>
    </row>
    <row r="41" spans="1:16" ht="18.75" customHeight="1">
      <c r="A41" s="13" t="s">
        <v>67</v>
      </c>
      <c r="B41" s="20">
        <f>ROUND(-B9*$D$3,2)</f>
        <v>-105339</v>
      </c>
      <c r="C41" s="20">
        <f>ROUND(-C9*$D$3,2)</f>
        <v>-86532</v>
      </c>
      <c r="D41" s="20">
        <f>ROUND(-D9*$D$3,2)</f>
        <v>-72285</v>
      </c>
      <c r="E41" s="20">
        <f>ROUND(-E9*$D$3,2)</f>
        <v>-18348</v>
      </c>
      <c r="F41" s="20">
        <f aca="true" t="shared" si="15" ref="F41:M41">ROUND(-F9*$D$3,2)</f>
        <v>-53040</v>
      </c>
      <c r="G41" s="20">
        <f t="shared" si="15"/>
        <v>-95328</v>
      </c>
      <c r="H41" s="20">
        <f t="shared" si="15"/>
        <v>-115431</v>
      </c>
      <c r="I41" s="20">
        <f t="shared" si="15"/>
        <v>-65460</v>
      </c>
      <c r="J41" s="20">
        <f t="shared" si="15"/>
        <v>-75492</v>
      </c>
      <c r="K41" s="20">
        <f t="shared" si="15"/>
        <v>-68304</v>
      </c>
      <c r="L41" s="20">
        <f t="shared" si="15"/>
        <v>-38721</v>
      </c>
      <c r="M41" s="20">
        <f t="shared" si="15"/>
        <v>-24666</v>
      </c>
      <c r="N41" s="56">
        <f t="shared" si="14"/>
        <v>-818946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-32835.61</v>
      </c>
      <c r="C43" s="31">
        <f t="shared" si="17"/>
        <v>-26276.24</v>
      </c>
      <c r="D43" s="31">
        <f t="shared" si="17"/>
        <v>-44929.27</v>
      </c>
      <c r="E43" s="31">
        <f t="shared" si="17"/>
        <v>-8006</v>
      </c>
      <c r="F43" s="31">
        <f t="shared" si="17"/>
        <v>-104868.56</v>
      </c>
      <c r="G43" s="31">
        <f t="shared" si="17"/>
        <v>-1080</v>
      </c>
      <c r="H43" s="31">
        <f t="shared" si="17"/>
        <v>-36234.69</v>
      </c>
      <c r="I43" s="31">
        <f t="shared" si="17"/>
        <v>-1440</v>
      </c>
      <c r="J43" s="31">
        <f t="shared" si="17"/>
        <v>-680</v>
      </c>
      <c r="K43" s="31">
        <f t="shared" si="17"/>
        <v>-1440</v>
      </c>
      <c r="L43" s="31">
        <f t="shared" si="17"/>
        <v>-500</v>
      </c>
      <c r="M43" s="31">
        <f t="shared" si="17"/>
        <v>-1670</v>
      </c>
      <c r="N43" s="31">
        <f>SUM(N44:N49)</f>
        <v>-259960.37</v>
      </c>
      <c r="P43" s="49"/>
    </row>
    <row r="44" spans="1:14" ht="18.75" customHeight="1">
      <c r="A44" s="13" t="s">
        <v>72</v>
      </c>
      <c r="B44" s="27">
        <v>-31835.61</v>
      </c>
      <c r="C44" s="27">
        <v>-25276.24</v>
      </c>
      <c r="D44" s="27">
        <v>-44429.27</v>
      </c>
      <c r="E44" s="27">
        <v>-7506</v>
      </c>
      <c r="F44" s="27">
        <v>-104368.56</v>
      </c>
      <c r="G44" s="27">
        <v>-1080</v>
      </c>
      <c r="H44" s="27">
        <v>-35234.69</v>
      </c>
      <c r="I44" s="27">
        <v>-1440</v>
      </c>
      <c r="J44" s="27">
        <v>-180</v>
      </c>
      <c r="K44" s="27">
        <v>-1440</v>
      </c>
      <c r="L44" s="27">
        <v>0</v>
      </c>
      <c r="M44" s="27">
        <v>-1170</v>
      </c>
      <c r="N44" s="27">
        <f t="shared" si="14"/>
        <v>-253960.37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463304.87</v>
      </c>
      <c r="C52" s="34">
        <f aca="true" t="shared" si="18" ref="C52:M52">+C37+C39</f>
        <v>269143.68</v>
      </c>
      <c r="D52" s="34">
        <f t="shared" si="18"/>
        <v>302072.25</v>
      </c>
      <c r="E52" s="34">
        <f t="shared" si="18"/>
        <v>90282.17</v>
      </c>
      <c r="F52" s="34">
        <f t="shared" si="18"/>
        <v>201285.55</v>
      </c>
      <c r="G52" s="34">
        <f t="shared" si="18"/>
        <v>364445.4</v>
      </c>
      <c r="H52" s="34">
        <f t="shared" si="18"/>
        <v>371080.93</v>
      </c>
      <c r="I52" s="34">
        <f t="shared" si="18"/>
        <v>425934.91</v>
      </c>
      <c r="J52" s="34">
        <f t="shared" si="18"/>
        <v>328432.96</v>
      </c>
      <c r="K52" s="34">
        <f t="shared" si="18"/>
        <v>429677.14</v>
      </c>
      <c r="L52" s="34">
        <f t="shared" si="18"/>
        <v>187720.36</v>
      </c>
      <c r="M52" s="34">
        <f t="shared" si="18"/>
        <v>105183.26000000001</v>
      </c>
      <c r="N52" s="34">
        <f>SUM(B52:M52)</f>
        <v>3538563.4799999995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3538563.4699999997</v>
      </c>
      <c r="P55" s="42"/>
    </row>
    <row r="56" spans="1:14" ht="18.75" customHeight="1">
      <c r="A56" s="17" t="s">
        <v>80</v>
      </c>
      <c r="B56" s="44">
        <v>49296.59</v>
      </c>
      <c r="C56" s="44">
        <v>40240.04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89536.63</v>
      </c>
    </row>
    <row r="57" spans="1:14" ht="18.75" customHeight="1">
      <c r="A57" s="17" t="s">
        <v>81</v>
      </c>
      <c r="B57" s="44">
        <v>101509.23</v>
      </c>
      <c r="C57" s="31">
        <v>-12617.43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88891.79999999999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302072.25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302072.25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90282.17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90282.17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-60021.45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-60021.45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160265.2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160265.2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258050.79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258050.79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41500.95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41500.95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182462.75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182462.75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99408.45</v>
      </c>
      <c r="K65" s="43">
        <v>0</v>
      </c>
      <c r="L65" s="43">
        <v>0</v>
      </c>
      <c r="M65" s="43">
        <v>0</v>
      </c>
      <c r="N65" s="34">
        <f t="shared" si="19"/>
        <v>99408.45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306732.48</v>
      </c>
      <c r="L66" s="43">
        <v>0</v>
      </c>
      <c r="M66" s="43">
        <v>0</v>
      </c>
      <c r="N66" s="31">
        <f t="shared" si="19"/>
        <v>306732.48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102958.27</v>
      </c>
      <c r="M67" s="43">
        <v>0</v>
      </c>
      <c r="N67" s="34">
        <f t="shared" si="19"/>
        <v>102958.27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105183.26</v>
      </c>
      <c r="N68" s="31">
        <f t="shared" si="19"/>
        <v>105183.26</v>
      </c>
    </row>
    <row r="69" spans="1:14" ht="18.75" customHeight="1">
      <c r="A69" s="40" t="s">
        <v>92</v>
      </c>
      <c r="B69" s="38">
        <v>312499.05</v>
      </c>
      <c r="C69" s="38">
        <v>241521.07</v>
      </c>
      <c r="D69" s="43">
        <v>0</v>
      </c>
      <c r="E69" s="38">
        <v>0</v>
      </c>
      <c r="F69" s="38">
        <v>261307</v>
      </c>
      <c r="G69" s="38">
        <v>204180.2</v>
      </c>
      <c r="H69" s="38">
        <v>71529.18</v>
      </c>
      <c r="I69" s="38">
        <v>243472.16</v>
      </c>
      <c r="J69" s="38">
        <v>229024.51</v>
      </c>
      <c r="K69" s="38">
        <v>122944.66</v>
      </c>
      <c r="L69" s="38">
        <v>84762.09</v>
      </c>
      <c r="M69" s="43">
        <v>0</v>
      </c>
      <c r="N69" s="38">
        <f>SUM(B69:M69)</f>
        <v>1771239.92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1.971220812617864</v>
      </c>
      <c r="C73" s="54">
        <v>1.8502149554376384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1.6940000139281102</v>
      </c>
      <c r="C74" s="54">
        <v>1.5945999678796559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1.5776411005087143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1.9447464776990413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1.817599989879567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1.4482999846010254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1.6982619983428586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1.6159076167592337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1.638386695699872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1.767899990796265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2.0994038742622436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2.08899996823279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2015-01-06T11:43:31Z</cp:lastPrinted>
  <dcterms:created xsi:type="dcterms:W3CDTF">2012-11-28T17:54:39Z</dcterms:created>
  <dcterms:modified xsi:type="dcterms:W3CDTF">2015-01-06T11:58:05Z</dcterms:modified>
  <cp:category/>
  <cp:version/>
  <cp:contentType/>
  <cp:contentStatus/>
</cp:coreProperties>
</file>