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<sst xmlns="http://schemas.openxmlformats.org/spreadsheetml/2006/main" count="100" uniqueCount="98">
  <si>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</si>
  <si>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</si>
  <si>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</si>
  <si>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</si>
  <si>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</si>
  <si>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</si>
  <si>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</si>
  <si>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</si>
  <si>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</si>
  <si>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</si>
  <si>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</si>
  <si>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</si>
  <si>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</si>
  <si>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</si>
  <si>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</si>
  <si>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</si>
  <si>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</si>
  <si>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</si>
  <si>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</si>
  <si>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</si>
  <si>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</si>
  <si>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</si>
  <si>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</si>
  <si>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</si>
  <si>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</si>
  <si>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</si>
  <si>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</si>
  <si>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</si>
  <si>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</si>
  <si>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</si>
  <si>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</si>
  <si>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</si>
  <si>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</si>
  <si>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</si>
  <si>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</si>
  <si>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</si>
  <si>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</si>
  <si>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</si>
  <si>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</si>
  <si>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</si>
  <si>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</si>
  <si>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</si>
  <si>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</si>
  <si>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</si>
  <si>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</si>
  <si>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</si>
  <si>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</si>
  <si>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</si>
  <si>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</si>
  <si>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</si>
  <si>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</si>
  <si>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</si>
  <si>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</si>
  <si>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</si>
  <si>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</si>
  <si>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</si>
  <si>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</si>
  <si>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</si>
  <si>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</si>
  <si>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</si>
  <si>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</si>
  <si>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</si>
  <si>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</si>
  <si>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</si>
  <si>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</si>
  <si>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</si>
  <si>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</si>
  <si>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</si>
  <si>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</si>
  <si>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</si>
  <si>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</si>
  <si>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</si>
  <si>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</si>
  <si>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</si>
  <si>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</si>
  <si>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</si>
  <si>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</si>
  <si>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</si>
  <si>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</si>
  <si>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</si>
  <si>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</si>
  <si>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</si>
  <si>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</si>
  <si>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</si>
  <si>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</si>
  <si>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</si>
  <si>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</si>
  <si>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</si>
  <si>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</si>
  <si>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</si>
  <si>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</si>
  <si>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</si>
  <si>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</si>
  <si>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</si>
  <si>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</si>
  <si>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</si>
  <si>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</si>
  <si>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25/12/14 - VENCIMENTO 05/01/15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</si>
</sst>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6" sqref="A2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126379</v>
      </c>
      <c r="C7" s="10">
        <f>C8+C20+C24</f>
        <v>77183</v>
      </c>
      <c r="D7" s="10">
        <f>D8+D20+D24</f>
        <v>104882</v>
      </c>
      <c r="E7" s="10">
        <f>E8+E20+E24</f>
        <v>18787</v>
      </c>
      <c r="F7" s="10">
        <f aca="true" t="shared" si="0" ref="F7:M7">F8+F20+F24</f>
        <v>75672</v>
      </c>
      <c r="G7" s="10">
        <f t="shared" si="0"/>
        <v>105913</v>
      </c>
      <c r="H7" s="10">
        <f t="shared" si="0"/>
        <v>106186</v>
      </c>
      <c r="I7" s="10">
        <f t="shared" si="0"/>
        <v>129901</v>
      </c>
      <c r="J7" s="10">
        <f t="shared" si="0"/>
        <v>83210</v>
      </c>
      <c r="K7" s="10">
        <f t="shared" si="0"/>
        <v>121882</v>
      </c>
      <c r="L7" s="10">
        <f t="shared" si="0"/>
        <v>40679</v>
      </c>
      <c r="M7" s="10">
        <f t="shared" si="0"/>
        <v>20607</v>
      </c>
      <c r="N7" s="10">
        <f>+N8+N20+N24</f>
        <v>1011281</v>
      </c>
      <c r="P7" s="41"/>
    </row>
    <row r="8" spans="1:14" ht="18.75" customHeight="1">
      <c r="A8" s="11" t="s">
        <v>34</v>
      </c>
      <c r="B8" s="12">
        <f>+B9+B12+B16</f>
        <v>75997</v>
      </c>
      <c r="C8" s="12">
        <f>+C9+C12+C16</f>
        <v>47719</v>
      </c>
      <c r="D8" s="12">
        <f>+D9+D12+D16</f>
        <v>65191</v>
      </c>
      <c r="E8" s="12">
        <f>+E9+E12+E16</f>
        <v>11666</v>
      </c>
      <c r="F8" s="12">
        <f aca="true" t="shared" si="1" ref="F8:M8">+F9+F12+F16</f>
        <v>44426</v>
      </c>
      <c r="G8" s="12">
        <f t="shared" si="1"/>
        <v>65011</v>
      </c>
      <c r="H8" s="12">
        <f t="shared" si="1"/>
        <v>64731</v>
      </c>
      <c r="I8" s="12">
        <f t="shared" si="1"/>
        <v>74112</v>
      </c>
      <c r="J8" s="12">
        <f t="shared" si="1"/>
        <v>51413</v>
      </c>
      <c r="K8" s="12">
        <f t="shared" si="1"/>
        <v>68639</v>
      </c>
      <c r="L8" s="12">
        <f t="shared" si="1"/>
        <v>24953</v>
      </c>
      <c r="M8" s="12">
        <f t="shared" si="1"/>
        <v>13072</v>
      </c>
      <c r="N8" s="12">
        <f>SUM(B8:M8)</f>
        <v>606930</v>
      </c>
    </row>
    <row r="9" spans="1:14" ht="18.75" customHeight="1">
      <c r="A9" s="13" t="s">
        <v>7</v>
      </c>
      <c r="B9" s="14">
        <v>21325</v>
      </c>
      <c r="C9" s="14">
        <v>15312</v>
      </c>
      <c r="D9" s="14">
        <v>15458</v>
      </c>
      <c r="E9" s="14">
        <v>2562</v>
      </c>
      <c r="F9" s="14">
        <v>10139</v>
      </c>
      <c r="G9" s="14">
        <v>15741</v>
      </c>
      <c r="H9" s="14">
        <v>19979</v>
      </c>
      <c r="I9" s="14">
        <v>14736</v>
      </c>
      <c r="J9" s="14">
        <v>14075</v>
      </c>
      <c r="K9" s="14">
        <v>15183</v>
      </c>
      <c r="L9" s="14">
        <v>6760</v>
      </c>
      <c r="M9" s="14">
        <v>3274</v>
      </c>
      <c r="N9" s="12">
        <f aca="true" t="shared" si="2" ref="N9:N19">SUM(B9:M9)</f>
        <v>154544</v>
      </c>
    </row>
    <row r="10" spans="1:14" ht="18.75" customHeight="1">
      <c r="A10" s="15" t="s">
        <v>8</v>
      </c>
      <c r="B10" s="14">
        <f>+B9-B11</f>
        <v>21325</v>
      </c>
      <c r="C10" s="14">
        <f>+C9-C11</f>
        <v>15312</v>
      </c>
      <c r="D10" s="14">
        <f>+D9-D11</f>
        <v>15458</v>
      </c>
      <c r="E10" s="14">
        <f>+E9-E11</f>
        <v>2562</v>
      </c>
      <c r="F10" s="14">
        <f aca="true" t="shared" si="3" ref="F10:M10">+F9-F11</f>
        <v>10139</v>
      </c>
      <c r="G10" s="14">
        <f t="shared" si="3"/>
        <v>15741</v>
      </c>
      <c r="H10" s="14">
        <f t="shared" si="3"/>
        <v>19979</v>
      </c>
      <c r="I10" s="14">
        <f t="shared" si="3"/>
        <v>14736</v>
      </c>
      <c r="J10" s="14">
        <f t="shared" si="3"/>
        <v>14075</v>
      </c>
      <c r="K10" s="14">
        <f t="shared" si="3"/>
        <v>15183</v>
      </c>
      <c r="L10" s="14">
        <f t="shared" si="3"/>
        <v>6760</v>
      </c>
      <c r="M10" s="14">
        <f t="shared" si="3"/>
        <v>3274</v>
      </c>
      <c r="N10" s="12">
        <f t="shared" si="2"/>
        <v>154544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53516</v>
      </c>
      <c r="C12" s="14">
        <f>C13+C14+C15</f>
        <v>31734</v>
      </c>
      <c r="D12" s="14">
        <f>D13+D14+D15</f>
        <v>49017</v>
      </c>
      <c r="E12" s="14">
        <f>E13+E14+E15</f>
        <v>8942</v>
      </c>
      <c r="F12" s="14">
        <f aca="true" t="shared" si="4" ref="F12:M12">F13+F14+F15</f>
        <v>33606</v>
      </c>
      <c r="G12" s="14">
        <f t="shared" si="4"/>
        <v>48231</v>
      </c>
      <c r="H12" s="14">
        <f t="shared" si="4"/>
        <v>43815</v>
      </c>
      <c r="I12" s="14">
        <f t="shared" si="4"/>
        <v>58345</v>
      </c>
      <c r="J12" s="14">
        <f t="shared" si="4"/>
        <v>36551</v>
      </c>
      <c r="K12" s="14">
        <f t="shared" si="4"/>
        <v>52393</v>
      </c>
      <c r="L12" s="14">
        <f t="shared" si="4"/>
        <v>17887</v>
      </c>
      <c r="M12" s="14">
        <f t="shared" si="4"/>
        <v>9657</v>
      </c>
      <c r="N12" s="12">
        <f t="shared" si="2"/>
        <v>443694</v>
      </c>
    </row>
    <row r="13" spans="1:14" ht="18.75" customHeight="1">
      <c r="A13" s="15" t="s">
        <v>10</v>
      </c>
      <c r="B13" s="14">
        <v>28437</v>
      </c>
      <c r="C13" s="14">
        <v>17721</v>
      </c>
      <c r="D13" s="14">
        <v>26008</v>
      </c>
      <c r="E13" s="14">
        <v>4819</v>
      </c>
      <c r="F13" s="14">
        <v>18327</v>
      </c>
      <c r="G13" s="14">
        <v>26407</v>
      </c>
      <c r="H13" s="14">
        <v>24249</v>
      </c>
      <c r="I13" s="14">
        <v>32312</v>
      </c>
      <c r="J13" s="14">
        <v>19252</v>
      </c>
      <c r="K13" s="14">
        <v>27406</v>
      </c>
      <c r="L13" s="14">
        <v>9102</v>
      </c>
      <c r="M13" s="14">
        <v>4769</v>
      </c>
      <c r="N13" s="12">
        <f t="shared" si="2"/>
        <v>238809</v>
      </c>
    </row>
    <row r="14" spans="1:14" ht="18.75" customHeight="1">
      <c r="A14" s="15" t="s">
        <v>11</v>
      </c>
      <c r="B14" s="14">
        <v>22541</v>
      </c>
      <c r="C14" s="14">
        <v>12300</v>
      </c>
      <c r="D14" s="14">
        <v>20988</v>
      </c>
      <c r="E14" s="14">
        <v>3705</v>
      </c>
      <c r="F14" s="14">
        <v>13598</v>
      </c>
      <c r="G14" s="14">
        <v>19488</v>
      </c>
      <c r="H14" s="14">
        <v>17398</v>
      </c>
      <c r="I14" s="14">
        <v>23460</v>
      </c>
      <c r="J14" s="14">
        <v>15580</v>
      </c>
      <c r="K14" s="14">
        <v>22721</v>
      </c>
      <c r="L14" s="14">
        <v>8150</v>
      </c>
      <c r="M14" s="14">
        <v>4584</v>
      </c>
      <c r="N14" s="12">
        <f t="shared" si="2"/>
        <v>184513</v>
      </c>
    </row>
    <row r="15" spans="1:14" ht="18.75" customHeight="1">
      <c r="A15" s="15" t="s">
        <v>12</v>
      </c>
      <c r="B15" s="14">
        <v>2538</v>
      </c>
      <c r="C15" s="14">
        <v>1713</v>
      </c>
      <c r="D15" s="14">
        <v>2021</v>
      </c>
      <c r="E15" s="14">
        <v>418</v>
      </c>
      <c r="F15" s="14">
        <v>1681</v>
      </c>
      <c r="G15" s="14">
        <v>2336</v>
      </c>
      <c r="H15" s="14">
        <v>2168</v>
      </c>
      <c r="I15" s="14">
        <v>2573</v>
      </c>
      <c r="J15" s="14">
        <v>1719</v>
      </c>
      <c r="K15" s="14">
        <v>2266</v>
      </c>
      <c r="L15" s="14">
        <v>635</v>
      </c>
      <c r="M15" s="14">
        <v>304</v>
      </c>
      <c r="N15" s="12">
        <f t="shared" si="2"/>
        <v>20372</v>
      </c>
    </row>
    <row r="16" spans="1:14" ht="18.75" customHeight="1">
      <c r="A16" s="16" t="s">
        <v>33</v>
      </c>
      <c r="B16" s="14">
        <f>B17+B18+B19</f>
        <v>1156</v>
      </c>
      <c r="C16" s="14">
        <f>C17+C18+C19</f>
        <v>673</v>
      </c>
      <c r="D16" s="14">
        <f>D17+D18+D19</f>
        <v>716</v>
      </c>
      <c r="E16" s="14">
        <f>E17+E18+E19</f>
        <v>162</v>
      </c>
      <c r="F16" s="14">
        <f aca="true" t="shared" si="5" ref="F16:M16">F17+F18+F19</f>
        <v>681</v>
      </c>
      <c r="G16" s="14">
        <f t="shared" si="5"/>
        <v>1039</v>
      </c>
      <c r="H16" s="14">
        <f t="shared" si="5"/>
        <v>937</v>
      </c>
      <c r="I16" s="14">
        <f t="shared" si="5"/>
        <v>1031</v>
      </c>
      <c r="J16" s="14">
        <f t="shared" si="5"/>
        <v>787</v>
      </c>
      <c r="K16" s="14">
        <f t="shared" si="5"/>
        <v>1063</v>
      </c>
      <c r="L16" s="14">
        <f t="shared" si="5"/>
        <v>306</v>
      </c>
      <c r="M16" s="14">
        <f t="shared" si="5"/>
        <v>141</v>
      </c>
      <c r="N16" s="12">
        <f t="shared" si="2"/>
        <v>8692</v>
      </c>
    </row>
    <row r="17" spans="1:14" ht="18.75" customHeight="1">
      <c r="A17" s="15" t="s">
        <v>30</v>
      </c>
      <c r="B17" s="14">
        <v>924</v>
      </c>
      <c r="C17" s="14">
        <v>537</v>
      </c>
      <c r="D17" s="14">
        <v>591</v>
      </c>
      <c r="E17" s="14">
        <v>131</v>
      </c>
      <c r="F17" s="14">
        <v>575</v>
      </c>
      <c r="G17" s="14">
        <v>875</v>
      </c>
      <c r="H17" s="14">
        <v>784</v>
      </c>
      <c r="I17" s="14">
        <v>839</v>
      </c>
      <c r="J17" s="14">
        <v>657</v>
      </c>
      <c r="K17" s="14">
        <v>891</v>
      </c>
      <c r="L17" s="14">
        <v>242</v>
      </c>
      <c r="M17" s="14">
        <v>113</v>
      </c>
      <c r="N17" s="12">
        <f t="shared" si="2"/>
        <v>7159</v>
      </c>
    </row>
    <row r="18" spans="1:14" ht="18.75" customHeight="1">
      <c r="A18" s="15" t="s">
        <v>31</v>
      </c>
      <c r="B18" s="14">
        <v>92</v>
      </c>
      <c r="C18" s="14">
        <v>54</v>
      </c>
      <c r="D18" s="14">
        <v>49</v>
      </c>
      <c r="E18" s="14">
        <v>9</v>
      </c>
      <c r="F18" s="14">
        <v>31</v>
      </c>
      <c r="G18" s="14">
        <v>56</v>
      </c>
      <c r="H18" s="14">
        <v>57</v>
      </c>
      <c r="I18" s="14">
        <v>71</v>
      </c>
      <c r="J18" s="14">
        <v>48</v>
      </c>
      <c r="K18" s="14">
        <v>112</v>
      </c>
      <c r="L18" s="14">
        <v>37</v>
      </c>
      <c r="M18" s="14">
        <v>19</v>
      </c>
      <c r="N18" s="12">
        <f t="shared" si="2"/>
        <v>635</v>
      </c>
    </row>
    <row r="19" spans="1:14" ht="18.75" customHeight="1">
      <c r="A19" s="15" t="s">
        <v>32</v>
      </c>
      <c r="B19" s="14">
        <v>140</v>
      </c>
      <c r="C19" s="14">
        <v>82</v>
      </c>
      <c r="D19" s="14">
        <v>76</v>
      </c>
      <c r="E19" s="14">
        <v>22</v>
      </c>
      <c r="F19" s="14">
        <v>75</v>
      </c>
      <c r="G19" s="14">
        <v>108</v>
      </c>
      <c r="H19" s="14">
        <v>96</v>
      </c>
      <c r="I19" s="14">
        <v>121</v>
      </c>
      <c r="J19" s="14">
        <v>82</v>
      </c>
      <c r="K19" s="14">
        <v>60</v>
      </c>
      <c r="L19" s="14">
        <v>27</v>
      </c>
      <c r="M19" s="14">
        <v>9</v>
      </c>
      <c r="N19" s="12">
        <f t="shared" si="2"/>
        <v>898</v>
      </c>
    </row>
    <row r="20" spans="1:14" ht="18.75" customHeight="1">
      <c r="A20" s="17" t="s">
        <v>13</v>
      </c>
      <c r="B20" s="18">
        <f>B21+B22+B23</f>
        <v>35493</v>
      </c>
      <c r="C20" s="18">
        <f>C21+C22+C23</f>
        <v>19140</v>
      </c>
      <c r="D20" s="18">
        <f>D21+D22+D23</f>
        <v>26122</v>
      </c>
      <c r="E20" s="18">
        <f>E21+E22+E23</f>
        <v>4457</v>
      </c>
      <c r="F20" s="18">
        <f aca="true" t="shared" si="6" ref="F20:M20">F21+F22+F23</f>
        <v>20054</v>
      </c>
      <c r="G20" s="18">
        <f t="shared" si="6"/>
        <v>25739</v>
      </c>
      <c r="H20" s="18">
        <f t="shared" si="6"/>
        <v>27106</v>
      </c>
      <c r="I20" s="18">
        <f t="shared" si="6"/>
        <v>41749</v>
      </c>
      <c r="J20" s="18">
        <f t="shared" si="6"/>
        <v>22222</v>
      </c>
      <c r="K20" s="18">
        <f t="shared" si="6"/>
        <v>42314</v>
      </c>
      <c r="L20" s="18">
        <f t="shared" si="6"/>
        <v>12638</v>
      </c>
      <c r="M20" s="18">
        <f t="shared" si="6"/>
        <v>6255</v>
      </c>
      <c r="N20" s="12">
        <f aca="true" t="shared" si="7" ref="N20:N26">SUM(B20:M20)</f>
        <v>283289</v>
      </c>
    </row>
    <row r="21" spans="1:14" ht="18.75" customHeight="1">
      <c r="A21" s="13" t="s">
        <v>14</v>
      </c>
      <c r="B21" s="14">
        <v>22038</v>
      </c>
      <c r="C21" s="14">
        <v>13047</v>
      </c>
      <c r="D21" s="14">
        <v>16379</v>
      </c>
      <c r="E21" s="14">
        <v>2912</v>
      </c>
      <c r="F21" s="14">
        <v>12926</v>
      </c>
      <c r="G21" s="14">
        <v>17232</v>
      </c>
      <c r="H21" s="14">
        <v>17950</v>
      </c>
      <c r="I21" s="14">
        <v>26691</v>
      </c>
      <c r="J21" s="14">
        <v>14081</v>
      </c>
      <c r="K21" s="14">
        <v>25198</v>
      </c>
      <c r="L21" s="14">
        <v>7602</v>
      </c>
      <c r="M21" s="14">
        <v>3723</v>
      </c>
      <c r="N21" s="12">
        <f t="shared" si="7"/>
        <v>179779</v>
      </c>
    </row>
    <row r="22" spans="1:14" ht="18.75" customHeight="1">
      <c r="A22" s="13" t="s">
        <v>15</v>
      </c>
      <c r="B22" s="14">
        <v>12027</v>
      </c>
      <c r="C22" s="14">
        <v>5245</v>
      </c>
      <c r="D22" s="14">
        <v>8689</v>
      </c>
      <c r="E22" s="14">
        <v>1334</v>
      </c>
      <c r="F22" s="14">
        <v>6219</v>
      </c>
      <c r="G22" s="14">
        <v>7350</v>
      </c>
      <c r="H22" s="14">
        <v>8113</v>
      </c>
      <c r="I22" s="14">
        <v>13505</v>
      </c>
      <c r="J22" s="14">
        <v>7296</v>
      </c>
      <c r="K22" s="14">
        <v>15730</v>
      </c>
      <c r="L22" s="14">
        <v>4668</v>
      </c>
      <c r="M22" s="14">
        <v>2355</v>
      </c>
      <c r="N22" s="12">
        <f t="shared" si="7"/>
        <v>92531</v>
      </c>
    </row>
    <row r="23" spans="1:14" ht="18.75" customHeight="1">
      <c r="A23" s="13" t="s">
        <v>16</v>
      </c>
      <c r="B23" s="14">
        <v>1428</v>
      </c>
      <c r="C23" s="14">
        <v>848</v>
      </c>
      <c r="D23" s="14">
        <v>1054</v>
      </c>
      <c r="E23" s="14">
        <v>211</v>
      </c>
      <c r="F23" s="14">
        <v>909</v>
      </c>
      <c r="G23" s="14">
        <v>1157</v>
      </c>
      <c r="H23" s="14">
        <v>1043</v>
      </c>
      <c r="I23" s="14">
        <v>1553</v>
      </c>
      <c r="J23" s="14">
        <v>845</v>
      </c>
      <c r="K23" s="14">
        <v>1386</v>
      </c>
      <c r="L23" s="14">
        <v>368</v>
      </c>
      <c r="M23" s="14">
        <v>177</v>
      </c>
      <c r="N23" s="12">
        <f t="shared" si="7"/>
        <v>10979</v>
      </c>
    </row>
    <row r="24" spans="1:14" ht="18.75" customHeight="1">
      <c r="A24" s="17" t="s">
        <v>17</v>
      </c>
      <c r="B24" s="14">
        <f>B25+B26</f>
        <v>14889</v>
      </c>
      <c r="C24" s="14">
        <f>C25+C26</f>
        <v>10324</v>
      </c>
      <c r="D24" s="14">
        <f>D25+D26</f>
        <v>13569</v>
      </c>
      <c r="E24" s="14">
        <f>E25+E26</f>
        <v>2664</v>
      </c>
      <c r="F24" s="14">
        <f aca="true" t="shared" si="8" ref="F24:M24">F25+F26</f>
        <v>11192</v>
      </c>
      <c r="G24" s="14">
        <f t="shared" si="8"/>
        <v>15163</v>
      </c>
      <c r="H24" s="14">
        <f t="shared" si="8"/>
        <v>14349</v>
      </c>
      <c r="I24" s="14">
        <f t="shared" si="8"/>
        <v>14040</v>
      </c>
      <c r="J24" s="14">
        <f t="shared" si="8"/>
        <v>9575</v>
      </c>
      <c r="K24" s="14">
        <f t="shared" si="8"/>
        <v>10929</v>
      </c>
      <c r="L24" s="14">
        <f t="shared" si="8"/>
        <v>3088</v>
      </c>
      <c r="M24" s="14">
        <f t="shared" si="8"/>
        <v>1280</v>
      </c>
      <c r="N24" s="12">
        <f t="shared" si="7"/>
        <v>121062</v>
      </c>
    </row>
    <row r="25" spans="1:14" ht="18.75" customHeight="1">
      <c r="A25" s="13" t="s">
        <v>18</v>
      </c>
      <c r="B25" s="14">
        <v>9529</v>
      </c>
      <c r="C25" s="14">
        <v>6607</v>
      </c>
      <c r="D25" s="14">
        <v>8684</v>
      </c>
      <c r="E25" s="14">
        <v>1705</v>
      </c>
      <c r="F25" s="14">
        <v>7163</v>
      </c>
      <c r="G25" s="14">
        <v>9704</v>
      </c>
      <c r="H25" s="14">
        <v>9183</v>
      </c>
      <c r="I25" s="14">
        <v>8986</v>
      </c>
      <c r="J25" s="14">
        <v>6128</v>
      </c>
      <c r="K25" s="14">
        <v>6995</v>
      </c>
      <c r="L25" s="14">
        <v>1976</v>
      </c>
      <c r="M25" s="14">
        <v>819</v>
      </c>
      <c r="N25" s="12">
        <f t="shared" si="7"/>
        <v>77479</v>
      </c>
    </row>
    <row r="26" spans="1:14" ht="18.75" customHeight="1">
      <c r="A26" s="13" t="s">
        <v>19</v>
      </c>
      <c r="B26" s="14">
        <v>5360</v>
      </c>
      <c r="C26" s="14">
        <v>3717</v>
      </c>
      <c r="D26" s="14">
        <v>4885</v>
      </c>
      <c r="E26" s="14">
        <v>959</v>
      </c>
      <c r="F26" s="14">
        <v>4029</v>
      </c>
      <c r="G26" s="14">
        <v>5459</v>
      </c>
      <c r="H26" s="14">
        <v>5166</v>
      </c>
      <c r="I26" s="14">
        <v>5054</v>
      </c>
      <c r="J26" s="14">
        <v>3447</v>
      </c>
      <c r="K26" s="14">
        <v>3934</v>
      </c>
      <c r="L26" s="14">
        <v>1112</v>
      </c>
      <c r="M26" s="14">
        <v>461</v>
      </c>
      <c r="N26" s="12">
        <f t="shared" si="7"/>
        <v>43583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0.9990426326729086</v>
      </c>
      <c r="E32" s="23">
        <f t="shared" si="9"/>
        <v>0.9945548730505137</v>
      </c>
      <c r="F32" s="23">
        <f t="shared" si="9"/>
        <v>1</v>
      </c>
      <c r="G32" s="23">
        <f t="shared" si="9"/>
        <v>1</v>
      </c>
      <c r="H32" s="23">
        <f t="shared" si="9"/>
        <v>0.9972703576742697</v>
      </c>
      <c r="I32" s="23">
        <f t="shared" si="9"/>
        <v>0.9978923949777138</v>
      </c>
      <c r="J32" s="23">
        <f t="shared" si="9"/>
        <v>1</v>
      </c>
      <c r="K32" s="23">
        <f t="shared" si="9"/>
        <v>1</v>
      </c>
      <c r="L32" s="23">
        <f t="shared" si="9"/>
        <v>0.9998178126305955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1.5776881255170572</v>
      </c>
      <c r="E35" s="26">
        <f>E32*E34</f>
        <v>1.945946064610635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1.678406011965796</v>
      </c>
      <c r="I35" s="26">
        <f t="shared" si="10"/>
        <v>1.6384395233139082</v>
      </c>
      <c r="J35" s="26">
        <f t="shared" si="10"/>
        <v>1.8492</v>
      </c>
      <c r="K35" s="26">
        <f t="shared" si="10"/>
        <v>1.7679</v>
      </c>
      <c r="L35" s="26">
        <f t="shared" si="10"/>
        <v>2.0994174429617245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220000.56</v>
      </c>
      <c r="C37" s="29">
        <f>ROUND(+C7*C35,2)</f>
        <v>129821.81</v>
      </c>
      <c r="D37" s="29">
        <f>ROUND(+D7*D35,2)</f>
        <v>165471.09</v>
      </c>
      <c r="E37" s="29">
        <f>ROUND(+E7*E35,2)</f>
        <v>36558.49</v>
      </c>
      <c r="F37" s="29">
        <f aca="true" t="shared" si="11" ref="F37:M37">ROUND(+F7*F35,2)</f>
        <v>137541.43</v>
      </c>
      <c r="G37" s="29">
        <f t="shared" si="11"/>
        <v>153393.8</v>
      </c>
      <c r="H37" s="29">
        <f t="shared" si="11"/>
        <v>178223.22</v>
      </c>
      <c r="I37" s="29">
        <f t="shared" si="11"/>
        <v>212834.93</v>
      </c>
      <c r="J37" s="29">
        <f t="shared" si="11"/>
        <v>153871.93</v>
      </c>
      <c r="K37" s="29">
        <f t="shared" si="11"/>
        <v>215475.19</v>
      </c>
      <c r="L37" s="29">
        <f t="shared" si="11"/>
        <v>85402.2</v>
      </c>
      <c r="M37" s="29">
        <f t="shared" si="11"/>
        <v>43048.02</v>
      </c>
      <c r="N37" s="29">
        <f>SUM(B37:M37)</f>
        <v>1731642.6699999997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-64975</v>
      </c>
      <c r="C39" s="30">
        <f>+C40+C43+C50</f>
        <v>-46936</v>
      </c>
      <c r="D39" s="30">
        <f>+D40+D43+D50</f>
        <v>-46874</v>
      </c>
      <c r="E39" s="30">
        <f>+E40+E43+E50</f>
        <v>-8186</v>
      </c>
      <c r="F39" s="30">
        <f aca="true" t="shared" si="12" ref="F39:M39">+F40+F43+F50</f>
        <v>-30917</v>
      </c>
      <c r="G39" s="30">
        <f t="shared" si="12"/>
        <v>-47223</v>
      </c>
      <c r="H39" s="30">
        <f t="shared" si="12"/>
        <v>-60937</v>
      </c>
      <c r="I39" s="30">
        <f t="shared" si="12"/>
        <v>-44208</v>
      </c>
      <c r="J39" s="30">
        <f t="shared" si="12"/>
        <v>-42725</v>
      </c>
      <c r="K39" s="30">
        <f t="shared" si="12"/>
        <v>-45549</v>
      </c>
      <c r="L39" s="30">
        <f t="shared" si="12"/>
        <v>-20780</v>
      </c>
      <c r="M39" s="30">
        <f t="shared" si="12"/>
        <v>-10322</v>
      </c>
      <c r="N39" s="30">
        <f>+N40+N43+N50</f>
        <v>-469632</v>
      </c>
      <c r="P39" s="42"/>
    </row>
    <row r="40" spans="1:16" ht="18.75" customHeight="1">
      <c r="A40" s="17" t="s">
        <v>70</v>
      </c>
      <c r="B40" s="31">
        <f>B41+B42</f>
        <v>-63975</v>
      </c>
      <c r="C40" s="31">
        <f>C41+C42</f>
        <v>-45936</v>
      </c>
      <c r="D40" s="31">
        <f>D41+D42</f>
        <v>-46374</v>
      </c>
      <c r="E40" s="31">
        <f>E41+E42</f>
        <v>-7686</v>
      </c>
      <c r="F40" s="31">
        <f aca="true" t="shared" si="13" ref="F40:M40">F41+F42</f>
        <v>-30417</v>
      </c>
      <c r="G40" s="31">
        <f t="shared" si="13"/>
        <v>-47223</v>
      </c>
      <c r="H40" s="31">
        <f t="shared" si="13"/>
        <v>-59937</v>
      </c>
      <c r="I40" s="31">
        <f t="shared" si="13"/>
        <v>-44208</v>
      </c>
      <c r="J40" s="31">
        <f t="shared" si="13"/>
        <v>-42225</v>
      </c>
      <c r="K40" s="31">
        <f t="shared" si="13"/>
        <v>-45549</v>
      </c>
      <c r="L40" s="31">
        <f t="shared" si="13"/>
        <v>-20280</v>
      </c>
      <c r="M40" s="31">
        <f t="shared" si="13"/>
        <v>-9822</v>
      </c>
      <c r="N40" s="30">
        <f aca="true" t="shared" si="14" ref="N40:N50">SUM(B40:M40)</f>
        <v>-463632</v>
      </c>
      <c r="P40" s="42"/>
    </row>
    <row r="41" spans="1:16" ht="18.75" customHeight="1">
      <c r="A41" s="13" t="s">
        <v>67</v>
      </c>
      <c r="B41" s="20">
        <f>ROUND(-B9*$D$3,2)</f>
        <v>-63975</v>
      </c>
      <c r="C41" s="20">
        <f>ROUND(-C9*$D$3,2)</f>
        <v>-45936</v>
      </c>
      <c r="D41" s="20">
        <f>ROUND(-D9*$D$3,2)</f>
        <v>-46374</v>
      </c>
      <c r="E41" s="20">
        <f>ROUND(-E9*$D$3,2)</f>
        <v>-7686</v>
      </c>
      <c r="F41" s="20">
        <f aca="true" t="shared" si="15" ref="F41:M41">ROUND(-F9*$D$3,2)</f>
        <v>-30417</v>
      </c>
      <c r="G41" s="20">
        <f t="shared" si="15"/>
        <v>-47223</v>
      </c>
      <c r="H41" s="20">
        <f t="shared" si="15"/>
        <v>-59937</v>
      </c>
      <c r="I41" s="20">
        <f t="shared" si="15"/>
        <v>-44208</v>
      </c>
      <c r="J41" s="20">
        <f t="shared" si="15"/>
        <v>-42225</v>
      </c>
      <c r="K41" s="20">
        <f t="shared" si="15"/>
        <v>-45549</v>
      </c>
      <c r="L41" s="20">
        <f t="shared" si="15"/>
        <v>-20280</v>
      </c>
      <c r="M41" s="20">
        <f t="shared" si="15"/>
        <v>-9822</v>
      </c>
      <c r="N41" s="56">
        <f t="shared" si="14"/>
        <v>-463632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-1000</v>
      </c>
      <c r="C43" s="31">
        <f t="shared" si="17"/>
        <v>-1000</v>
      </c>
      <c r="D43" s="31">
        <f t="shared" si="17"/>
        <v>-500</v>
      </c>
      <c r="E43" s="31">
        <f t="shared" si="17"/>
        <v>-500</v>
      </c>
      <c r="F43" s="31">
        <f t="shared" si="17"/>
        <v>-500</v>
      </c>
      <c r="G43" s="31">
        <f t="shared" si="17"/>
        <v>0</v>
      </c>
      <c r="H43" s="31">
        <f t="shared" si="17"/>
        <v>-1000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-500</v>
      </c>
      <c r="M43" s="31">
        <f t="shared" si="17"/>
        <v>-500</v>
      </c>
      <c r="N43" s="31">
        <f>SUM(N44:N49)</f>
        <v>-6000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155025.56</v>
      </c>
      <c r="C52" s="34">
        <f aca="true" t="shared" si="18" ref="C52:M52">+C37+C39</f>
        <v>82885.81</v>
      </c>
      <c r="D52" s="34">
        <f t="shared" si="18"/>
        <v>118597.09</v>
      </c>
      <c r="E52" s="34">
        <f t="shared" si="18"/>
        <v>28372.489999999998</v>
      </c>
      <c r="F52" s="34">
        <f t="shared" si="18"/>
        <v>106624.43</v>
      </c>
      <c r="G52" s="34">
        <f t="shared" si="18"/>
        <v>106170.79999999999</v>
      </c>
      <c r="H52" s="34">
        <f t="shared" si="18"/>
        <v>117286.22</v>
      </c>
      <c r="I52" s="34">
        <f t="shared" si="18"/>
        <v>168626.93</v>
      </c>
      <c r="J52" s="34">
        <f t="shared" si="18"/>
        <v>111146.93</v>
      </c>
      <c r="K52" s="34">
        <f t="shared" si="18"/>
        <v>169926.19</v>
      </c>
      <c r="L52" s="34">
        <f t="shared" si="18"/>
        <v>64622.2</v>
      </c>
      <c r="M52" s="34">
        <f t="shared" si="18"/>
        <v>32726.019999999997</v>
      </c>
      <c r="N52" s="34">
        <f>SUM(B52:M52)</f>
        <v>1262010.6699999997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1262010.6499999997</v>
      </c>
      <c r="P55" s="42"/>
    </row>
    <row r="56" spans="1:14" ht="18.75" customHeight="1">
      <c r="A56" s="17" t="s">
        <v>80</v>
      </c>
      <c r="B56" s="44">
        <v>33229.17</v>
      </c>
      <c r="C56" s="44">
        <v>23658.06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56887.229999999996</v>
      </c>
    </row>
    <row r="57" spans="1:14" ht="18.75" customHeight="1">
      <c r="A57" s="17" t="s">
        <v>81</v>
      </c>
      <c r="B57" s="44">
        <v>121796.39</v>
      </c>
      <c r="C57" s="44">
        <v>59227.74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181024.13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118597.09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118597.09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28372.49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28372.49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106624.43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106624.43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106170.79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106170.79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96356.87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96356.87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20929.35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20929.35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168626.93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168626.93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111146.93</v>
      </c>
      <c r="K65" s="43">
        <v>0</v>
      </c>
      <c r="L65" s="43">
        <v>0</v>
      </c>
      <c r="M65" s="43">
        <v>0</v>
      </c>
      <c r="N65" s="34">
        <f t="shared" si="19"/>
        <v>111146.93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169926.19</v>
      </c>
      <c r="L66" s="43">
        <v>0</v>
      </c>
      <c r="M66" s="43">
        <v>0</v>
      </c>
      <c r="N66" s="31">
        <f t="shared" si="19"/>
        <v>169926.19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64622.2</v>
      </c>
      <c r="M67" s="43">
        <v>0</v>
      </c>
      <c r="N67" s="34">
        <f t="shared" si="19"/>
        <v>64622.2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32726.02</v>
      </c>
      <c r="N68" s="31">
        <f t="shared" si="19"/>
        <v>32726.02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1.9353012932968872</v>
      </c>
      <c r="C73" s="54">
        <v>1.94241093065223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1.6939999803667491</v>
      </c>
      <c r="C74" s="54">
        <v>1.5945999169377727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1.5776881638412694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1.9459461329642838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1.8176000370017975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1.4482999254104785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1.694949871848364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1.6161764046455318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1.6384395039299158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1.8491999759644275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1.7679000180502455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2.0994173898080093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2.088999854418401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2015-01-02T12:39:46Z</cp:lastPrinted>
  <dcterms:created xsi:type="dcterms:W3CDTF">2012-11-28T17:54:39Z</dcterms:created>
  <dcterms:modified xsi:type="dcterms:W3CDTF">2015-01-02T13:01:26Z</dcterms:modified>
  <cp:category/>
  <cp:version/>
  <cp:contentType/>
  <cp:contentStatus/>
</cp:coreProperties>
</file>