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<sst xmlns="http://schemas.openxmlformats.org/spreadsheetml/2006/main" count="100" uniqueCount="98">
  <si>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</si>
  <si>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</si>
  <si>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</si>
  <si>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</si>
  <si>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</si>
  <si>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</si>
  <si>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</si>
  <si>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</si>
  <si>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</si>
  <si>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</si>
  <si>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</si>
  <si>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</si>
  <si>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</si>
  <si>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</si>
  <si>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</si>
  <si>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</si>
  <si>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</si>
  <si>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</si>
  <si>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</si>
  <si>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</si>
  <si>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</si>
  <si>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</si>
  <si>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</si>
  <si>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</si>
  <si>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</si>
  <si>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</si>
  <si>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</si>
  <si>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</si>
  <si>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</si>
  <si>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</si>
  <si>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</si>
  <si>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</si>
  <si>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</si>
  <si>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</si>
  <si>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</si>
  <si>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</si>
  <si>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</si>
  <si>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</si>
  <si>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</si>
  <si>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</si>
  <si>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</si>
  <si>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</si>
  <si>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</si>
  <si>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</si>
  <si>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</si>
  <si>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</si>
  <si>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</si>
  <si>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</si>
  <si>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</si>
  <si>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</si>
  <si>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</si>
  <si>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</si>
  <si>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</si>
  <si>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</si>
  <si>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</si>
  <si>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</si>
  <si>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</si>
  <si>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</si>
  <si>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</si>
  <si>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</si>
  <si>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</si>
  <si>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</si>
  <si>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</si>
  <si>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</si>
  <si>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</si>
  <si>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</si>
  <si>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</si>
  <si>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</si>
  <si>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</si>
  <si>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</si>
  <si>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</si>
  <si>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</si>
  <si>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</si>
  <si>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</si>
  <si>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</si>
  <si>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</si>
  <si>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</si>
  <si>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</si>
  <si>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</si>
  <si>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</si>
  <si>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</si>
  <si>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</si>
  <si>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</si>
  <si>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</si>
  <si>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</si>
  <si>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</si>
  <si>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</si>
  <si>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</si>
  <si>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</si>
  <si>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</si>
  <si>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</si>
  <si>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</si>
  <si>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</si>
  <si>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</si>
  <si>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</si>
  <si>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</si>
  <si>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</si>
  <si>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24/12/14 - VENCIMENTO 05/01/15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</si>
</sst>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1" sqref="G61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292449</v>
      </c>
      <c r="C7" s="10">
        <f>C8+C20+C24</f>
        <v>212552</v>
      </c>
      <c r="D7" s="10">
        <f>D8+D20+D24</f>
        <v>219475</v>
      </c>
      <c r="E7" s="10">
        <f>E8+E20+E24</f>
        <v>61307</v>
      </c>
      <c r="F7" s="10">
        <f aca="true" t="shared" si="0" ref="F7:M7">F8+F20+F24</f>
        <v>154038</v>
      </c>
      <c r="G7" s="10">
        <f t="shared" si="0"/>
        <v>239718</v>
      </c>
      <c r="H7" s="10">
        <f t="shared" si="0"/>
        <v>266811</v>
      </c>
      <c r="I7" s="10">
        <f t="shared" si="0"/>
        <v>283108</v>
      </c>
      <c r="J7" s="10">
        <f t="shared" si="0"/>
        <v>196521</v>
      </c>
      <c r="K7" s="10">
        <f t="shared" si="0"/>
        <v>244698</v>
      </c>
      <c r="L7" s="10">
        <f t="shared" si="0"/>
        <v>91254</v>
      </c>
      <c r="M7" s="10">
        <f t="shared" si="0"/>
        <v>55050</v>
      </c>
      <c r="N7" s="10">
        <f>+N8+N20+N24</f>
        <v>2316981</v>
      </c>
      <c r="P7" s="41"/>
    </row>
    <row r="8" spans="1:14" ht="18.75" customHeight="1">
      <c r="A8" s="11" t="s">
        <v>34</v>
      </c>
      <c r="B8" s="12">
        <f>+B9+B12+B16</f>
        <v>167508</v>
      </c>
      <c r="C8" s="12">
        <f>+C9+C12+C16</f>
        <v>126702</v>
      </c>
      <c r="D8" s="12">
        <f>+D9+D12+D16</f>
        <v>137985</v>
      </c>
      <c r="E8" s="12">
        <f>+E9+E12+E16</f>
        <v>37510</v>
      </c>
      <c r="F8" s="12">
        <f aca="true" t="shared" si="1" ref="F8:M8">+F9+F12+F16</f>
        <v>90621</v>
      </c>
      <c r="G8" s="12">
        <f t="shared" si="1"/>
        <v>144488</v>
      </c>
      <c r="H8" s="12">
        <f t="shared" si="1"/>
        <v>157721</v>
      </c>
      <c r="I8" s="12">
        <f t="shared" si="1"/>
        <v>162812</v>
      </c>
      <c r="J8" s="12">
        <f t="shared" si="1"/>
        <v>119426</v>
      </c>
      <c r="K8" s="12">
        <f t="shared" si="1"/>
        <v>136148</v>
      </c>
      <c r="L8" s="12">
        <f t="shared" si="1"/>
        <v>55699</v>
      </c>
      <c r="M8" s="12">
        <f t="shared" si="1"/>
        <v>36231</v>
      </c>
      <c r="N8" s="12">
        <f>SUM(B8:M8)</f>
        <v>1372851</v>
      </c>
    </row>
    <row r="9" spans="1:14" ht="18.75" customHeight="1">
      <c r="A9" s="13" t="s">
        <v>7</v>
      </c>
      <c r="B9" s="14">
        <v>34115</v>
      </c>
      <c r="C9" s="14">
        <v>31923</v>
      </c>
      <c r="D9" s="14">
        <v>23214</v>
      </c>
      <c r="E9" s="14">
        <v>7246</v>
      </c>
      <c r="F9" s="14">
        <v>15409</v>
      </c>
      <c r="G9" s="14">
        <v>26634</v>
      </c>
      <c r="H9" s="14">
        <v>37786</v>
      </c>
      <c r="I9" s="14">
        <v>24096</v>
      </c>
      <c r="J9" s="14">
        <v>25860</v>
      </c>
      <c r="K9" s="14">
        <v>22649</v>
      </c>
      <c r="L9" s="14">
        <v>12175</v>
      </c>
      <c r="M9" s="14">
        <v>7953</v>
      </c>
      <c r="N9" s="12">
        <f aca="true" t="shared" si="2" ref="N9:N19">SUM(B9:M9)</f>
        <v>269060</v>
      </c>
    </row>
    <row r="10" spans="1:14" ht="18.75" customHeight="1">
      <c r="A10" s="15" t="s">
        <v>8</v>
      </c>
      <c r="B10" s="14">
        <f>+B9-B11</f>
        <v>34115</v>
      </c>
      <c r="C10" s="14">
        <f>+C9-C11</f>
        <v>31923</v>
      </c>
      <c r="D10" s="14">
        <f>+D9-D11</f>
        <v>23214</v>
      </c>
      <c r="E10" s="14">
        <f>+E9-E11</f>
        <v>7246</v>
      </c>
      <c r="F10" s="14">
        <f aca="true" t="shared" si="3" ref="F10:M10">+F9-F11</f>
        <v>15409</v>
      </c>
      <c r="G10" s="14">
        <f t="shared" si="3"/>
        <v>26634</v>
      </c>
      <c r="H10" s="14">
        <f t="shared" si="3"/>
        <v>37786</v>
      </c>
      <c r="I10" s="14">
        <f t="shared" si="3"/>
        <v>24096</v>
      </c>
      <c r="J10" s="14">
        <f t="shared" si="3"/>
        <v>25860</v>
      </c>
      <c r="K10" s="14">
        <f t="shared" si="3"/>
        <v>22649</v>
      </c>
      <c r="L10" s="14">
        <f t="shared" si="3"/>
        <v>12175</v>
      </c>
      <c r="M10" s="14">
        <f t="shared" si="3"/>
        <v>7953</v>
      </c>
      <c r="N10" s="12">
        <f t="shared" si="2"/>
        <v>269060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130792</v>
      </c>
      <c r="C12" s="14">
        <f>C13+C14+C15</f>
        <v>92952</v>
      </c>
      <c r="D12" s="14">
        <f>D13+D14+D15</f>
        <v>113365</v>
      </c>
      <c r="E12" s="14">
        <f>E13+E14+E15</f>
        <v>29770</v>
      </c>
      <c r="F12" s="14">
        <f aca="true" t="shared" si="4" ref="F12:M12">F13+F14+F15</f>
        <v>73872</v>
      </c>
      <c r="G12" s="14">
        <f t="shared" si="4"/>
        <v>115616</v>
      </c>
      <c r="H12" s="14">
        <f t="shared" si="4"/>
        <v>117779</v>
      </c>
      <c r="I12" s="14">
        <f t="shared" si="4"/>
        <v>136434</v>
      </c>
      <c r="J12" s="14">
        <f t="shared" si="4"/>
        <v>91889</v>
      </c>
      <c r="K12" s="14">
        <f t="shared" si="4"/>
        <v>111372</v>
      </c>
      <c r="L12" s="14">
        <f t="shared" si="4"/>
        <v>42839</v>
      </c>
      <c r="M12" s="14">
        <f t="shared" si="4"/>
        <v>27931</v>
      </c>
      <c r="N12" s="12">
        <f t="shared" si="2"/>
        <v>1084611</v>
      </c>
    </row>
    <row r="13" spans="1:14" ht="18.75" customHeight="1">
      <c r="A13" s="15" t="s">
        <v>10</v>
      </c>
      <c r="B13" s="14">
        <v>68997</v>
      </c>
      <c r="C13" s="14">
        <v>50397</v>
      </c>
      <c r="D13" s="14">
        <v>59089</v>
      </c>
      <c r="E13" s="14">
        <v>15529</v>
      </c>
      <c r="F13" s="14">
        <v>38642</v>
      </c>
      <c r="G13" s="14">
        <v>61365</v>
      </c>
      <c r="H13" s="14">
        <v>64928</v>
      </c>
      <c r="I13" s="14">
        <v>74892</v>
      </c>
      <c r="J13" s="14">
        <v>48039</v>
      </c>
      <c r="K13" s="14">
        <v>58918</v>
      </c>
      <c r="L13" s="14">
        <v>22405</v>
      </c>
      <c r="M13" s="14">
        <v>14118</v>
      </c>
      <c r="N13" s="12">
        <f t="shared" si="2"/>
        <v>577319</v>
      </c>
    </row>
    <row r="14" spans="1:14" ht="18.75" customHeight="1">
      <c r="A14" s="15" t="s">
        <v>11</v>
      </c>
      <c r="B14" s="14">
        <v>55549</v>
      </c>
      <c r="C14" s="14">
        <v>37762</v>
      </c>
      <c r="D14" s="14">
        <v>50158</v>
      </c>
      <c r="E14" s="14">
        <v>12825</v>
      </c>
      <c r="F14" s="14">
        <v>31664</v>
      </c>
      <c r="G14" s="14">
        <v>48882</v>
      </c>
      <c r="H14" s="14">
        <v>47619</v>
      </c>
      <c r="I14" s="14">
        <v>56047</v>
      </c>
      <c r="J14" s="14">
        <v>39786</v>
      </c>
      <c r="K14" s="14">
        <v>47933</v>
      </c>
      <c r="L14" s="14">
        <v>18965</v>
      </c>
      <c r="M14" s="14">
        <v>12936</v>
      </c>
      <c r="N14" s="12">
        <f t="shared" si="2"/>
        <v>460126</v>
      </c>
    </row>
    <row r="15" spans="1:14" ht="18.75" customHeight="1">
      <c r="A15" s="15" t="s">
        <v>12</v>
      </c>
      <c r="B15" s="14">
        <v>6246</v>
      </c>
      <c r="C15" s="14">
        <v>4793</v>
      </c>
      <c r="D15" s="14">
        <v>4118</v>
      </c>
      <c r="E15" s="14">
        <v>1416</v>
      </c>
      <c r="F15" s="14">
        <v>3566</v>
      </c>
      <c r="G15" s="14">
        <v>5369</v>
      </c>
      <c r="H15" s="14">
        <v>5232</v>
      </c>
      <c r="I15" s="14">
        <v>5495</v>
      </c>
      <c r="J15" s="14">
        <v>4064</v>
      </c>
      <c r="K15" s="14">
        <v>4521</v>
      </c>
      <c r="L15" s="14">
        <v>1469</v>
      </c>
      <c r="M15" s="14">
        <v>877</v>
      </c>
      <c r="N15" s="12">
        <f t="shared" si="2"/>
        <v>47166</v>
      </c>
    </row>
    <row r="16" spans="1:14" ht="18.75" customHeight="1">
      <c r="A16" s="16" t="s">
        <v>33</v>
      </c>
      <c r="B16" s="14">
        <f>B17+B18+B19</f>
        <v>2601</v>
      </c>
      <c r="C16" s="14">
        <f>C17+C18+C19</f>
        <v>1827</v>
      </c>
      <c r="D16" s="14">
        <f>D17+D18+D19</f>
        <v>1406</v>
      </c>
      <c r="E16" s="14">
        <f>E17+E18+E19</f>
        <v>494</v>
      </c>
      <c r="F16" s="14">
        <f aca="true" t="shared" si="5" ref="F16:M16">F17+F18+F19</f>
        <v>1340</v>
      </c>
      <c r="G16" s="14">
        <f t="shared" si="5"/>
        <v>2238</v>
      </c>
      <c r="H16" s="14">
        <f t="shared" si="5"/>
        <v>2156</v>
      </c>
      <c r="I16" s="14">
        <f t="shared" si="5"/>
        <v>2282</v>
      </c>
      <c r="J16" s="14">
        <f t="shared" si="5"/>
        <v>1677</v>
      </c>
      <c r="K16" s="14">
        <f t="shared" si="5"/>
        <v>2127</v>
      </c>
      <c r="L16" s="14">
        <f t="shared" si="5"/>
        <v>685</v>
      </c>
      <c r="M16" s="14">
        <f t="shared" si="5"/>
        <v>347</v>
      </c>
      <c r="N16" s="12">
        <f t="shared" si="2"/>
        <v>19180</v>
      </c>
    </row>
    <row r="17" spans="1:14" ht="18.75" customHeight="1">
      <c r="A17" s="15" t="s">
        <v>30</v>
      </c>
      <c r="B17" s="14">
        <v>1932</v>
      </c>
      <c r="C17" s="14">
        <v>1386</v>
      </c>
      <c r="D17" s="14">
        <v>1053</v>
      </c>
      <c r="E17" s="14">
        <v>376</v>
      </c>
      <c r="F17" s="14">
        <v>1049</v>
      </c>
      <c r="G17" s="14">
        <v>1752</v>
      </c>
      <c r="H17" s="14">
        <v>1686</v>
      </c>
      <c r="I17" s="14">
        <v>1828</v>
      </c>
      <c r="J17" s="14">
        <v>1326</v>
      </c>
      <c r="K17" s="14">
        <v>1741</v>
      </c>
      <c r="L17" s="14">
        <v>523</v>
      </c>
      <c r="M17" s="14">
        <v>271</v>
      </c>
      <c r="N17" s="12">
        <f t="shared" si="2"/>
        <v>14923</v>
      </c>
    </row>
    <row r="18" spans="1:14" ht="18.75" customHeight="1">
      <c r="A18" s="15" t="s">
        <v>31</v>
      </c>
      <c r="B18" s="14">
        <v>252</v>
      </c>
      <c r="C18" s="14">
        <v>164</v>
      </c>
      <c r="D18" s="14">
        <v>141</v>
      </c>
      <c r="E18" s="14">
        <v>45</v>
      </c>
      <c r="F18" s="14">
        <v>82</v>
      </c>
      <c r="G18" s="14">
        <v>191</v>
      </c>
      <c r="H18" s="14">
        <v>192</v>
      </c>
      <c r="I18" s="14">
        <v>171</v>
      </c>
      <c r="J18" s="14">
        <v>131</v>
      </c>
      <c r="K18" s="14">
        <v>182</v>
      </c>
      <c r="L18" s="14">
        <v>83</v>
      </c>
      <c r="M18" s="14">
        <v>34</v>
      </c>
      <c r="N18" s="12">
        <f t="shared" si="2"/>
        <v>1668</v>
      </c>
    </row>
    <row r="19" spans="1:14" ht="18.75" customHeight="1">
      <c r="A19" s="15" t="s">
        <v>32</v>
      </c>
      <c r="B19" s="14">
        <v>417</v>
      </c>
      <c r="C19" s="14">
        <v>277</v>
      </c>
      <c r="D19" s="14">
        <v>212</v>
      </c>
      <c r="E19" s="14">
        <v>73</v>
      </c>
      <c r="F19" s="14">
        <v>209</v>
      </c>
      <c r="G19" s="14">
        <v>295</v>
      </c>
      <c r="H19" s="14">
        <v>278</v>
      </c>
      <c r="I19" s="14">
        <v>283</v>
      </c>
      <c r="J19" s="14">
        <v>220</v>
      </c>
      <c r="K19" s="14">
        <v>204</v>
      </c>
      <c r="L19" s="14">
        <v>79</v>
      </c>
      <c r="M19" s="14">
        <v>42</v>
      </c>
      <c r="N19" s="12">
        <f t="shared" si="2"/>
        <v>2589</v>
      </c>
    </row>
    <row r="20" spans="1:14" ht="18.75" customHeight="1">
      <c r="A20" s="17" t="s">
        <v>13</v>
      </c>
      <c r="B20" s="18">
        <f>B21+B22+B23</f>
        <v>89545</v>
      </c>
      <c r="C20" s="18">
        <f>C21+C22+C23</f>
        <v>57954</v>
      </c>
      <c r="D20" s="18">
        <f>D21+D22+D23</f>
        <v>53415</v>
      </c>
      <c r="E20" s="18">
        <f>E21+E22+E23</f>
        <v>14968</v>
      </c>
      <c r="F20" s="18">
        <f aca="true" t="shared" si="6" ref="F20:M20">F21+F22+F23</f>
        <v>40338</v>
      </c>
      <c r="G20" s="18">
        <f t="shared" si="6"/>
        <v>60636</v>
      </c>
      <c r="H20" s="18">
        <f t="shared" si="6"/>
        <v>73991</v>
      </c>
      <c r="I20" s="18">
        <f t="shared" si="6"/>
        <v>90870</v>
      </c>
      <c r="J20" s="18">
        <f t="shared" si="6"/>
        <v>54184</v>
      </c>
      <c r="K20" s="18">
        <f t="shared" si="6"/>
        <v>86848</v>
      </c>
      <c r="L20" s="18">
        <f t="shared" si="6"/>
        <v>28679</v>
      </c>
      <c r="M20" s="18">
        <f t="shared" si="6"/>
        <v>15620</v>
      </c>
      <c r="N20" s="12">
        <f aca="true" t="shared" si="7" ref="N20:N26">SUM(B20:M20)</f>
        <v>667048</v>
      </c>
    </row>
    <row r="21" spans="1:14" ht="18.75" customHeight="1">
      <c r="A21" s="13" t="s">
        <v>14</v>
      </c>
      <c r="B21" s="14">
        <v>52979</v>
      </c>
      <c r="C21" s="14">
        <v>36427</v>
      </c>
      <c r="D21" s="14">
        <v>33924</v>
      </c>
      <c r="E21" s="14">
        <v>9429</v>
      </c>
      <c r="F21" s="14">
        <v>25148</v>
      </c>
      <c r="G21" s="14">
        <v>38645</v>
      </c>
      <c r="H21" s="14">
        <v>46712</v>
      </c>
      <c r="I21" s="14">
        <v>56056</v>
      </c>
      <c r="J21" s="14">
        <v>32620</v>
      </c>
      <c r="K21" s="14">
        <v>50502</v>
      </c>
      <c r="L21" s="14">
        <v>16770</v>
      </c>
      <c r="M21" s="14">
        <v>8906</v>
      </c>
      <c r="N21" s="12">
        <f t="shared" si="7"/>
        <v>408118</v>
      </c>
    </row>
    <row r="22" spans="1:14" ht="18.75" customHeight="1">
      <c r="A22" s="13" t="s">
        <v>15</v>
      </c>
      <c r="B22" s="14">
        <v>32676</v>
      </c>
      <c r="C22" s="14">
        <v>18734</v>
      </c>
      <c r="D22" s="14">
        <v>17539</v>
      </c>
      <c r="E22" s="14">
        <v>4862</v>
      </c>
      <c r="F22" s="14">
        <v>13369</v>
      </c>
      <c r="G22" s="14">
        <v>19344</v>
      </c>
      <c r="H22" s="14">
        <v>24490</v>
      </c>
      <c r="I22" s="14">
        <v>31422</v>
      </c>
      <c r="J22" s="14">
        <v>19284</v>
      </c>
      <c r="K22" s="14">
        <v>33275</v>
      </c>
      <c r="L22" s="14">
        <v>10958</v>
      </c>
      <c r="M22" s="14">
        <v>6224</v>
      </c>
      <c r="N22" s="12">
        <f t="shared" si="7"/>
        <v>232177</v>
      </c>
    </row>
    <row r="23" spans="1:14" ht="18.75" customHeight="1">
      <c r="A23" s="13" t="s">
        <v>16</v>
      </c>
      <c r="B23" s="14">
        <v>3890</v>
      </c>
      <c r="C23" s="14">
        <v>2793</v>
      </c>
      <c r="D23" s="14">
        <v>1952</v>
      </c>
      <c r="E23" s="14">
        <v>677</v>
      </c>
      <c r="F23" s="14">
        <v>1821</v>
      </c>
      <c r="G23" s="14">
        <v>2647</v>
      </c>
      <c r="H23" s="14">
        <v>2789</v>
      </c>
      <c r="I23" s="14">
        <v>3392</v>
      </c>
      <c r="J23" s="14">
        <v>2280</v>
      </c>
      <c r="K23" s="14">
        <v>3071</v>
      </c>
      <c r="L23" s="14">
        <v>951</v>
      </c>
      <c r="M23" s="14">
        <v>490</v>
      </c>
      <c r="N23" s="12">
        <f t="shared" si="7"/>
        <v>26753</v>
      </c>
    </row>
    <row r="24" spans="1:14" ht="18.75" customHeight="1">
      <c r="A24" s="17" t="s">
        <v>17</v>
      </c>
      <c r="B24" s="14">
        <f>B25+B26</f>
        <v>35396</v>
      </c>
      <c r="C24" s="14">
        <f>C25+C26</f>
        <v>27896</v>
      </c>
      <c r="D24" s="14">
        <f>D25+D26</f>
        <v>28075</v>
      </c>
      <c r="E24" s="14">
        <f>E25+E26</f>
        <v>8829</v>
      </c>
      <c r="F24" s="14">
        <f aca="true" t="shared" si="8" ref="F24:M24">F25+F26</f>
        <v>23079</v>
      </c>
      <c r="G24" s="14">
        <f t="shared" si="8"/>
        <v>34594</v>
      </c>
      <c r="H24" s="14">
        <f t="shared" si="8"/>
        <v>35099</v>
      </c>
      <c r="I24" s="14">
        <f t="shared" si="8"/>
        <v>29426</v>
      </c>
      <c r="J24" s="14">
        <f t="shared" si="8"/>
        <v>22911</v>
      </c>
      <c r="K24" s="14">
        <f t="shared" si="8"/>
        <v>21702</v>
      </c>
      <c r="L24" s="14">
        <f t="shared" si="8"/>
        <v>6876</v>
      </c>
      <c r="M24" s="14">
        <f t="shared" si="8"/>
        <v>3199</v>
      </c>
      <c r="N24" s="12">
        <f t="shared" si="7"/>
        <v>277082</v>
      </c>
    </row>
    <row r="25" spans="1:14" ht="18.75" customHeight="1">
      <c r="A25" s="13" t="s">
        <v>18</v>
      </c>
      <c r="B25" s="14">
        <v>22653</v>
      </c>
      <c r="C25" s="14">
        <v>17853</v>
      </c>
      <c r="D25" s="14">
        <v>17968</v>
      </c>
      <c r="E25" s="14">
        <v>5651</v>
      </c>
      <c r="F25" s="14">
        <v>14771</v>
      </c>
      <c r="G25" s="14">
        <v>22140</v>
      </c>
      <c r="H25" s="14">
        <v>22463</v>
      </c>
      <c r="I25" s="14">
        <v>18833</v>
      </c>
      <c r="J25" s="14">
        <v>14663</v>
      </c>
      <c r="K25" s="14">
        <v>13889</v>
      </c>
      <c r="L25" s="14">
        <v>4401</v>
      </c>
      <c r="M25" s="14">
        <v>2047</v>
      </c>
      <c r="N25" s="12">
        <f t="shared" si="7"/>
        <v>177332</v>
      </c>
    </row>
    <row r="26" spans="1:14" ht="18.75" customHeight="1">
      <c r="A26" s="13" t="s">
        <v>19</v>
      </c>
      <c r="B26" s="14">
        <v>12743</v>
      </c>
      <c r="C26" s="14">
        <v>10043</v>
      </c>
      <c r="D26" s="14">
        <v>10107</v>
      </c>
      <c r="E26" s="14">
        <v>3178</v>
      </c>
      <c r="F26" s="14">
        <v>8308</v>
      </c>
      <c r="G26" s="14">
        <v>12454</v>
      </c>
      <c r="H26" s="14">
        <v>12636</v>
      </c>
      <c r="I26" s="14">
        <v>10593</v>
      </c>
      <c r="J26" s="14">
        <v>8248</v>
      </c>
      <c r="K26" s="14">
        <v>7813</v>
      </c>
      <c r="L26" s="14">
        <v>2475</v>
      </c>
      <c r="M26" s="14">
        <v>1152</v>
      </c>
      <c r="N26" s="12">
        <f t="shared" si="7"/>
        <v>99750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0.9990534001594714</v>
      </c>
      <c r="E32" s="23">
        <f t="shared" si="9"/>
        <v>0.9944699039261422</v>
      </c>
      <c r="F32" s="23">
        <f t="shared" si="9"/>
        <v>1</v>
      </c>
      <c r="G32" s="23">
        <f t="shared" si="9"/>
        <v>1</v>
      </c>
      <c r="H32" s="23">
        <f t="shared" si="9"/>
        <v>0.9973426890195682</v>
      </c>
      <c r="I32" s="23">
        <f t="shared" si="9"/>
        <v>0.9979731869110022</v>
      </c>
      <c r="J32" s="23">
        <f t="shared" si="9"/>
        <v>1</v>
      </c>
      <c r="K32" s="23">
        <f t="shared" si="9"/>
        <v>1</v>
      </c>
      <c r="L32" s="23">
        <f t="shared" si="9"/>
        <v>0.9998191597080677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1.5777051295318372</v>
      </c>
      <c r="E35" s="26">
        <f>E32*E34</f>
        <v>1.9457798140218898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1.6785277456199335</v>
      </c>
      <c r="I35" s="26">
        <f t="shared" si="10"/>
        <v>1.6385721755891745</v>
      </c>
      <c r="J35" s="26">
        <f t="shared" si="10"/>
        <v>1.8492</v>
      </c>
      <c r="K35" s="26">
        <f t="shared" si="10"/>
        <v>1.7679</v>
      </c>
      <c r="L35" s="26">
        <f t="shared" si="10"/>
        <v>2.0994202715550006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509095.22</v>
      </c>
      <c r="C37" s="29">
        <f>ROUND(+C7*C35,2)</f>
        <v>357512.46</v>
      </c>
      <c r="D37" s="29">
        <f>ROUND(+D7*D35,2)</f>
        <v>346266.83</v>
      </c>
      <c r="E37" s="29">
        <f>ROUND(+E7*E35,2)</f>
        <v>119289.92</v>
      </c>
      <c r="F37" s="29">
        <f aca="true" t="shared" si="11" ref="F37:M37">ROUND(+F7*F35,2)</f>
        <v>279979.47</v>
      </c>
      <c r="G37" s="29">
        <f t="shared" si="11"/>
        <v>347183.58</v>
      </c>
      <c r="H37" s="29">
        <f t="shared" si="11"/>
        <v>447849.67</v>
      </c>
      <c r="I37" s="29">
        <f t="shared" si="11"/>
        <v>463892.89</v>
      </c>
      <c r="J37" s="29">
        <f t="shared" si="11"/>
        <v>363406.63</v>
      </c>
      <c r="K37" s="29">
        <f t="shared" si="11"/>
        <v>432601.59</v>
      </c>
      <c r="L37" s="29">
        <f t="shared" si="11"/>
        <v>191580.5</v>
      </c>
      <c r="M37" s="29">
        <f t="shared" si="11"/>
        <v>114999.45</v>
      </c>
      <c r="N37" s="29">
        <f>SUM(B37:M37)</f>
        <v>3973658.21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-103345</v>
      </c>
      <c r="C39" s="30">
        <f>+C40+C43+C50</f>
        <v>-96769</v>
      </c>
      <c r="D39" s="30">
        <f>+D40+D43+D50</f>
        <v>-70142</v>
      </c>
      <c r="E39" s="30">
        <f>+E40+E43+E50</f>
        <v>-22238</v>
      </c>
      <c r="F39" s="30">
        <f aca="true" t="shared" si="12" ref="F39:M39">+F40+F43+F50</f>
        <v>-46727</v>
      </c>
      <c r="G39" s="30">
        <f t="shared" si="12"/>
        <v>-79902</v>
      </c>
      <c r="H39" s="30">
        <f t="shared" si="12"/>
        <v>-114358</v>
      </c>
      <c r="I39" s="30">
        <f t="shared" si="12"/>
        <v>-72288</v>
      </c>
      <c r="J39" s="30">
        <f t="shared" si="12"/>
        <v>-78080</v>
      </c>
      <c r="K39" s="30">
        <f t="shared" si="12"/>
        <v>-67947</v>
      </c>
      <c r="L39" s="30">
        <f t="shared" si="12"/>
        <v>-37025</v>
      </c>
      <c r="M39" s="30">
        <f t="shared" si="12"/>
        <v>-24359</v>
      </c>
      <c r="N39" s="30">
        <f>+N40+N43+N50</f>
        <v>-813180</v>
      </c>
      <c r="P39" s="42"/>
    </row>
    <row r="40" spans="1:16" ht="18.75" customHeight="1">
      <c r="A40" s="17" t="s">
        <v>70</v>
      </c>
      <c r="B40" s="31">
        <f>B41+B42</f>
        <v>-102345</v>
      </c>
      <c r="C40" s="31">
        <f>C41+C42</f>
        <v>-95769</v>
      </c>
      <c r="D40" s="31">
        <f>D41+D42</f>
        <v>-69642</v>
      </c>
      <c r="E40" s="31">
        <f>E41+E42</f>
        <v>-21738</v>
      </c>
      <c r="F40" s="31">
        <f aca="true" t="shared" si="13" ref="F40:M40">F41+F42</f>
        <v>-46227</v>
      </c>
      <c r="G40" s="31">
        <f t="shared" si="13"/>
        <v>-79902</v>
      </c>
      <c r="H40" s="31">
        <f t="shared" si="13"/>
        <v>-113358</v>
      </c>
      <c r="I40" s="31">
        <f t="shared" si="13"/>
        <v>-72288</v>
      </c>
      <c r="J40" s="31">
        <f t="shared" si="13"/>
        <v>-77580</v>
      </c>
      <c r="K40" s="31">
        <f t="shared" si="13"/>
        <v>-67947</v>
      </c>
      <c r="L40" s="31">
        <f t="shared" si="13"/>
        <v>-36525</v>
      </c>
      <c r="M40" s="31">
        <f t="shared" si="13"/>
        <v>-23859</v>
      </c>
      <c r="N40" s="30">
        <f aca="true" t="shared" si="14" ref="N40:N50">SUM(B40:M40)</f>
        <v>-807180</v>
      </c>
      <c r="P40" s="42"/>
    </row>
    <row r="41" spans="1:16" ht="18.75" customHeight="1">
      <c r="A41" s="13" t="s">
        <v>67</v>
      </c>
      <c r="B41" s="20">
        <f>ROUND(-B9*$D$3,2)</f>
        <v>-102345</v>
      </c>
      <c r="C41" s="20">
        <f>ROUND(-C9*$D$3,2)</f>
        <v>-95769</v>
      </c>
      <c r="D41" s="20">
        <f>ROUND(-D9*$D$3,2)</f>
        <v>-69642</v>
      </c>
      <c r="E41" s="20">
        <f>ROUND(-E9*$D$3,2)</f>
        <v>-21738</v>
      </c>
      <c r="F41" s="20">
        <f aca="true" t="shared" si="15" ref="F41:M41">ROUND(-F9*$D$3,2)</f>
        <v>-46227</v>
      </c>
      <c r="G41" s="20">
        <f t="shared" si="15"/>
        <v>-79902</v>
      </c>
      <c r="H41" s="20">
        <f t="shared" si="15"/>
        <v>-113358</v>
      </c>
      <c r="I41" s="20">
        <f t="shared" si="15"/>
        <v>-72288</v>
      </c>
      <c r="J41" s="20">
        <f t="shared" si="15"/>
        <v>-77580</v>
      </c>
      <c r="K41" s="20">
        <f t="shared" si="15"/>
        <v>-67947</v>
      </c>
      <c r="L41" s="20">
        <f t="shared" si="15"/>
        <v>-36525</v>
      </c>
      <c r="M41" s="20">
        <f t="shared" si="15"/>
        <v>-23859</v>
      </c>
      <c r="N41" s="56">
        <f t="shared" si="14"/>
        <v>-807180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405750.22</v>
      </c>
      <c r="C52" s="34">
        <f aca="true" t="shared" si="18" ref="C52:M52">+C37+C39</f>
        <v>260743.46000000002</v>
      </c>
      <c r="D52" s="34">
        <f t="shared" si="18"/>
        <v>276124.83</v>
      </c>
      <c r="E52" s="34">
        <f t="shared" si="18"/>
        <v>97051.92</v>
      </c>
      <c r="F52" s="34">
        <f t="shared" si="18"/>
        <v>233252.46999999997</v>
      </c>
      <c r="G52" s="34">
        <f t="shared" si="18"/>
        <v>267281.58</v>
      </c>
      <c r="H52" s="34">
        <f t="shared" si="18"/>
        <v>333491.67</v>
      </c>
      <c r="I52" s="34">
        <f t="shared" si="18"/>
        <v>391604.89</v>
      </c>
      <c r="J52" s="34">
        <f t="shared" si="18"/>
        <v>285326.63</v>
      </c>
      <c r="K52" s="34">
        <f t="shared" si="18"/>
        <v>364654.59</v>
      </c>
      <c r="L52" s="34">
        <f t="shared" si="18"/>
        <v>154555.5</v>
      </c>
      <c r="M52" s="34">
        <f t="shared" si="18"/>
        <v>90640.45</v>
      </c>
      <c r="N52" s="34">
        <f>SUM(B52:M52)</f>
        <v>3160478.21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3160478.1999999997</v>
      </c>
      <c r="P55" s="42"/>
    </row>
    <row r="56" spans="1:14" ht="18.75" customHeight="1">
      <c r="A56" s="17" t="s">
        <v>80</v>
      </c>
      <c r="B56" s="44">
        <v>66543.96</v>
      </c>
      <c r="C56" s="44">
        <v>6435.26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72979.22</v>
      </c>
    </row>
    <row r="57" spans="1:14" ht="18.75" customHeight="1">
      <c r="A57" s="17" t="s">
        <v>81</v>
      </c>
      <c r="B57" s="31">
        <v>-77883.85</v>
      </c>
      <c r="C57" s="31">
        <v>-93007.03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-170890.88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276124.83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276124.83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52717.4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52717.4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-182140.94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-182140.94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31">
        <v>-305418.26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-305418.26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18161.42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18161.42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26355.82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26355.82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-236641.65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-236641.65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-94524.82</v>
      </c>
      <c r="K65" s="43">
        <v>0</v>
      </c>
      <c r="L65" s="43">
        <v>0</v>
      </c>
      <c r="M65" s="43">
        <v>0</v>
      </c>
      <c r="N65" s="34">
        <f t="shared" si="19"/>
        <v>-94524.82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-152338.37</v>
      </c>
      <c r="L66" s="43">
        <v>0</v>
      </c>
      <c r="M66" s="43">
        <v>0</v>
      </c>
      <c r="N66" s="31">
        <f t="shared" si="19"/>
        <v>-152338.37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-76953.46</v>
      </c>
      <c r="M67" s="43">
        <v>0</v>
      </c>
      <c r="N67" s="34">
        <f t="shared" si="19"/>
        <v>-76953.46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90640.45</v>
      </c>
      <c r="N68" s="31">
        <f t="shared" si="19"/>
        <v>90640.45</v>
      </c>
    </row>
    <row r="69" spans="1:14" ht="18.75" customHeight="1">
      <c r="A69" s="40" t="s">
        <v>92</v>
      </c>
      <c r="B69" s="38">
        <v>417090.11</v>
      </c>
      <c r="C69" s="38">
        <v>347315.23</v>
      </c>
      <c r="D69" s="43">
        <v>0</v>
      </c>
      <c r="E69" s="38">
        <v>44334.52</v>
      </c>
      <c r="F69" s="38">
        <v>415393.41</v>
      </c>
      <c r="G69" s="38">
        <v>572699.84</v>
      </c>
      <c r="H69" s="38">
        <v>288974.42</v>
      </c>
      <c r="I69" s="38">
        <v>628246.54</v>
      </c>
      <c r="J69" s="38">
        <v>379851.45</v>
      </c>
      <c r="K69" s="38">
        <v>516992.96</v>
      </c>
      <c r="L69" s="38">
        <v>231508.96</v>
      </c>
      <c r="M69" s="43">
        <v>0</v>
      </c>
      <c r="N69" s="38">
        <f>SUM(B69:M69)</f>
        <v>3842407.44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1.9217230707796746</v>
      </c>
      <c r="C73" s="54">
        <v>1.8992615127263186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1.6940000086078149</v>
      </c>
      <c r="C74" s="54">
        <v>1.5946000026389402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1.5777051144777312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1.9457797641378634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1.8176000077902856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1.448300002502941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1.6987586600779718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1.6162935406990957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1.6385721703378215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1.849199983716753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1.7678999828359856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2.0994202993841364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2015-01-02T12:39:39Z</cp:lastPrinted>
  <dcterms:created xsi:type="dcterms:W3CDTF">2012-11-28T17:54:39Z</dcterms:created>
  <dcterms:modified xsi:type="dcterms:W3CDTF">2015-01-02T13:00:13Z</dcterms:modified>
  <cp:category/>
  <cp:version/>
  <cp:contentType/>
  <cp:contentStatus/>
</cp:coreProperties>
</file>